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5600" windowHeight="1606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  <sheet name="Т4" sheetId="6" r:id="rId6"/>
  </sheets>
  <definedNames>
    <definedName name="_xlnm.Print_Area" localSheetId="4">'Т3'!$A$2:$I$19</definedName>
    <definedName name="_xlnm.Print_Area" localSheetId="5">'Т4'!$A$2:$H$18</definedName>
  </definedNames>
  <calcPr fullCalcOnLoad="1" refMode="R1C1"/>
</workbook>
</file>

<file path=xl/sharedStrings.xml><?xml version="1.0" encoding="utf-8"?>
<sst xmlns="http://schemas.openxmlformats.org/spreadsheetml/2006/main" count="444" uniqueCount="151">
  <si>
    <t>очки в зачет</t>
  </si>
  <si>
    <t>нк</t>
  </si>
  <si>
    <t>6</t>
  </si>
  <si>
    <t>Москва</t>
  </si>
  <si>
    <t>Петров Леонид</t>
  </si>
  <si>
    <t>Кирпилев Максим</t>
  </si>
  <si>
    <t>4</t>
  </si>
  <si>
    <t>2</t>
  </si>
  <si>
    <t>1</t>
  </si>
  <si>
    <t>Фролов Владимир</t>
  </si>
  <si>
    <t>Бочкарев Александр</t>
  </si>
  <si>
    <t>5</t>
  </si>
  <si>
    <t>3</t>
  </si>
  <si>
    <t>Субьект РФ</t>
  </si>
  <si>
    <t>Место</t>
  </si>
  <si>
    <t>Фамилия, имя водителя</t>
  </si>
  <si>
    <t>Итоговые очки</t>
  </si>
  <si>
    <t>место</t>
  </si>
  <si>
    <t>очки</t>
  </si>
  <si>
    <t>Сумма очков</t>
  </si>
  <si>
    <t>Плеханов Сергей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</si>
  <si>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Первых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</si>
  <si>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 "N" (1660611811Л)
Зачет Первых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</si>
  <si>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 R" (1660671811Л)
Зачет Первых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</si>
  <si>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"Т2Д" (Т3)" (1660631811Л)
Зачет Первых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</si>
  <si>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"Т2" (1660661811Л)
Зачет Первых Водителей
ИТОГОВЫЙ ПРОТОКОЛ ЛИЧНЫХ РЕЗУЛЬТАТОВ     2016</t>
  </si>
  <si>
    <t>МИНИСТЕРСТВО СПОРТА РФ
РОССИЙСКАЯ АВТОМОБИЛЬНАЯ ФЕДЕРАЦИЯ
ЧЕМПИОНАТ РОССИИ в спортивной дисциплине ралли-рейды "Т4" (1660631811Л)
Зачет Первых Водителей
ИТОГОВЫЙ ПРОТОКОЛ ЛИЧНЫХ РЕЗУЛЬТАТОВ     2016</t>
  </si>
  <si>
    <t>Васильев Владимир</t>
  </si>
  <si>
    <t>Ленинградская обл.</t>
  </si>
  <si>
    <t>Новиков Андрей</t>
  </si>
  <si>
    <t>Рудской Андрей</t>
  </si>
  <si>
    <t>Черкесов Алексей</t>
  </si>
  <si>
    <t>Белгородская обл.</t>
  </si>
  <si>
    <t>Терентьев Александр</t>
  </si>
  <si>
    <t>Хорошавцев Виктор</t>
  </si>
  <si>
    <t>Иевлев Дмитрий</t>
  </si>
  <si>
    <t>Иванов Константин</t>
  </si>
  <si>
    <t>Ампуя Йоуни</t>
  </si>
  <si>
    <t>Финляндия</t>
  </si>
  <si>
    <t>Фирсов Евгений</t>
  </si>
  <si>
    <t>Коструков Александр</t>
  </si>
  <si>
    <t>Московская обл.</t>
  </si>
  <si>
    <t>Лауронен Тапио</t>
  </si>
  <si>
    <t>Латвия</t>
  </si>
  <si>
    <t>Нейкшанс Марис</t>
  </si>
  <si>
    <t>Гардмейстер Тони</t>
  </si>
  <si>
    <t>7</t>
  </si>
  <si>
    <t>8</t>
  </si>
  <si>
    <t>9</t>
  </si>
  <si>
    <t>10</t>
  </si>
  <si>
    <t>Вилцанс Алдис</t>
  </si>
  <si>
    <t>Панфилов Леонид</t>
  </si>
  <si>
    <t>Коструков Михаил</t>
  </si>
  <si>
    <t>Елисеева Татьяна</t>
  </si>
  <si>
    <t>Орловская обл.</t>
  </si>
  <si>
    <t>Санкт-Петербург</t>
  </si>
  <si>
    <t>Шихотаров Сергей</t>
  </si>
  <si>
    <t>Фоглиани Пьетро</t>
  </si>
  <si>
    <t>Пфаф Виктор</t>
  </si>
  <si>
    <t>Плетенев Антон</t>
  </si>
  <si>
    <t>Успенский Сергей</t>
  </si>
  <si>
    <t>Шихотаров Иван</t>
  </si>
  <si>
    <t>Черкесов Дмитрий</t>
  </si>
  <si>
    <t>Кулемин Дмитрий</t>
  </si>
  <si>
    <t>Черкасов Владимир</t>
  </si>
  <si>
    <t>Потапов Александр</t>
  </si>
  <si>
    <t>Астраханская обл.</t>
  </si>
  <si>
    <t>Мальков Александр</t>
  </si>
  <si>
    <t>Косточка Максим</t>
  </si>
  <si>
    <t>Опарина Мария</t>
  </si>
  <si>
    <t>Шишов Кирилл</t>
  </si>
  <si>
    <t>Пономаренко Дмитрий</t>
  </si>
  <si>
    <t>Лимасов Сергей</t>
  </si>
  <si>
    <t>Хмельницкий Игорь</t>
  </si>
  <si>
    <t>Минниханов Азат</t>
  </si>
  <si>
    <t>Липунов Василий</t>
  </si>
  <si>
    <t>Нурсубин Марат</t>
  </si>
  <si>
    <t>Маликов Иван</t>
  </si>
  <si>
    <t>Вапнярчук Виталий</t>
  </si>
  <si>
    <t>Сыропятов Виктор</t>
  </si>
  <si>
    <t>Каргинов Андрей</t>
  </si>
  <si>
    <t>Мардеев Айрат</t>
  </si>
  <si>
    <t>Шибалов Антон</t>
  </si>
  <si>
    <t>Василевский Александр</t>
  </si>
  <si>
    <t>Хоньи Хоу</t>
  </si>
  <si>
    <t>Вишневский Алексей</t>
  </si>
  <si>
    <t>Сотников Дмитрий</t>
  </si>
  <si>
    <t>Николаев Эдуард</t>
  </si>
  <si>
    <t>Вязович Сергей</t>
  </si>
  <si>
    <t>Левицкий Болеслав</t>
  </si>
  <si>
    <t>Беларусь</t>
  </si>
  <si>
    <t>Китай</t>
  </si>
  <si>
    <t>Калининградская обл.</t>
  </si>
  <si>
    <t>Италия</t>
  </si>
  <si>
    <t>Владимирская обл.</t>
  </si>
  <si>
    <t>Свердловская обл.</t>
  </si>
  <si>
    <t>Волгоградская обл.</t>
  </si>
  <si>
    <t>Респ. Татарстан</t>
  </si>
  <si>
    <t>Нижегородская обл.</t>
  </si>
  <si>
    <t>11</t>
  </si>
  <si>
    <t>14</t>
  </si>
  <si>
    <t>Игнатенко Борис</t>
  </si>
  <si>
    <t>Гадасин Борис</t>
  </si>
  <si>
    <t>Кущинский Всеволод</t>
  </si>
  <si>
    <t>15</t>
  </si>
  <si>
    <t>Боровков Борис</t>
  </si>
  <si>
    <t>Батаев Евгений</t>
  </si>
  <si>
    <t>Царюк Эдуард</t>
  </si>
  <si>
    <t>Калинин Сергей</t>
  </si>
  <si>
    <t>Хантимиров Павел</t>
  </si>
  <si>
    <t>Обухов Александр</t>
  </si>
  <si>
    <t>Дмитриев Андрей</t>
  </si>
  <si>
    <t>Фомин Сергей</t>
  </si>
  <si>
    <t>Мигунова-Хегай Юлия</t>
  </si>
  <si>
    <t>16</t>
  </si>
  <si>
    <t>Мартин Адам</t>
  </si>
  <si>
    <t>Субботин Вячеслав</t>
  </si>
  <si>
    <t>Вилцанс Марис</t>
  </si>
  <si>
    <t>Шкляев Михаил</t>
  </si>
  <si>
    <t>Ушаков Павел</t>
  </si>
  <si>
    <t>19</t>
  </si>
  <si>
    <t>Кочеврин Илья</t>
  </si>
  <si>
    <t>Титов Алексей</t>
  </si>
  <si>
    <t>12</t>
  </si>
  <si>
    <t>13</t>
  </si>
  <si>
    <t>17</t>
  </si>
  <si>
    <t>18</t>
  </si>
  <si>
    <t>20</t>
  </si>
  <si>
    <t>21</t>
  </si>
  <si>
    <t>22</t>
  </si>
  <si>
    <t>Егоров Максим</t>
  </si>
  <si>
    <t>Мулюкин Михаил</t>
  </si>
  <si>
    <t>Алтухов Михаил</t>
  </si>
  <si>
    <t>Максимов Олег</t>
  </si>
  <si>
    <t>№ 11522
19-22.02.2016    респ. Карелия</t>
  </si>
  <si>
    <t>№ 11523
27-30.04. 2016 Астраханская обл.</t>
  </si>
  <si>
    <t>№ 11524
10-12.06. 2016 Волгоградская обл.</t>
  </si>
  <si>
    <t>№ 11498
7-15.07. 2016    респ. Татарстан, респ. Башкортостан, Челябинская обл.</t>
  </si>
  <si>
    <t>№ 11525
3-6.09. 2016 Волгоградская обл., респ. Калмыкия, Астраханская обл.</t>
  </si>
  <si>
    <t>№ 11526
27-30.04. 2016 Астраханская обл.</t>
  </si>
  <si>
    <t>№ 11527
10-12.06. 2016 Волгоградская обл.</t>
  </si>
  <si>
    <t>№ 11528
3-6.09. 2016 Волгоградская обл., респ. Калмыкия, Астраханская обл.</t>
  </si>
  <si>
    <t>№ 11499
7-15.07. 2016    респ. Татарстан, респ. Башкортостан, Челябинская обл.</t>
  </si>
  <si>
    <t>ССВК Клещев А.Р.</t>
  </si>
  <si>
    <t>ССВК Сергеева М.А.</t>
  </si>
  <si>
    <t>ССВК Вдовиченко А.В.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</si>
  <si>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</si>
  <si>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</si>
  <si>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</si>
  <si>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</si>
  <si>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Краснодарский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</si>
</sst>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31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sz val="14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21" borderId="6" applyNumberFormat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4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1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3" xfId="54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0" fillId="0" borderId="14" xfId="54" applyFont="1" applyBorder="1" applyAlignment="1">
      <alignment horizontal="left" vertical="center" wrapText="1"/>
      <protection/>
    </xf>
    <xf numFmtId="1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4" fillId="25" borderId="16" xfId="0" applyFont="1" applyFill="1" applyBorder="1" applyAlignment="1">
      <alignment horizontal="center" vertical="center" wrapText="1"/>
    </xf>
    <xf numFmtId="49" fontId="24" fillId="25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 applyProtection="1">
      <alignment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15" xfId="54" applyFont="1" applyFill="1" applyBorder="1" applyAlignment="1">
      <alignment horizontal="left" vertical="center" wrapText="1"/>
      <protection/>
    </xf>
    <xf numFmtId="49" fontId="26" fillId="0" borderId="18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horizontal="center"/>
    </xf>
    <xf numFmtId="0" fontId="0" fillId="26" borderId="12" xfId="54" applyFont="1" applyFill="1" applyBorder="1" applyAlignment="1">
      <alignment horizontal="left" vertical="center" wrapText="1"/>
      <protection/>
    </xf>
    <xf numFmtId="0" fontId="1" fillId="26" borderId="13" xfId="0" applyFont="1" applyFill="1" applyBorder="1" applyAlignment="1" applyProtection="1">
      <alignment vertical="center" wrapText="1"/>
      <protection/>
    </xf>
    <xf numFmtId="0" fontId="1" fillId="26" borderId="13" xfId="0" applyFont="1" applyFill="1" applyBorder="1" applyAlignment="1" applyProtection="1">
      <alignment horizontal="center" vertical="center" wrapText="1"/>
      <protection/>
    </xf>
    <xf numFmtId="0" fontId="0" fillId="26" borderId="13" xfId="54" applyFont="1" applyFill="1" applyBorder="1" applyAlignment="1">
      <alignment horizontal="left" vertical="center" wrapText="1"/>
      <protection/>
    </xf>
    <xf numFmtId="0" fontId="1" fillId="26" borderId="10" xfId="0" applyFont="1" applyFill="1" applyBorder="1" applyAlignment="1" applyProtection="1">
      <alignment vertical="center" wrapText="1"/>
      <protection/>
    </xf>
    <xf numFmtId="0" fontId="1" fillId="26" borderId="12" xfId="0" applyFont="1" applyFill="1" applyBorder="1" applyAlignment="1" applyProtection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 applyProtection="1">
      <alignment vertical="center" wrapText="1"/>
      <protection/>
    </xf>
    <xf numFmtId="0" fontId="1" fillId="26" borderId="10" xfId="0" applyFont="1" applyFill="1" applyBorder="1" applyAlignment="1" applyProtection="1">
      <alignment horizontal="center" vertical="center" wrapText="1"/>
      <protection/>
    </xf>
    <xf numFmtId="0" fontId="1" fillId="26" borderId="15" xfId="0" applyFont="1" applyFill="1" applyBorder="1" applyAlignment="1" applyProtection="1">
      <alignment vertical="center" wrapText="1"/>
      <protection/>
    </xf>
    <xf numFmtId="0" fontId="1" fillId="26" borderId="15" xfId="0" applyFont="1" applyFill="1" applyBorder="1" applyAlignment="1" applyProtection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15" xfId="54" applyFont="1" applyFill="1" applyBorder="1" applyAlignment="1">
      <alignment horizontal="left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9" fontId="26" fillId="0" borderId="18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26" borderId="15" xfId="54" applyFont="1" applyFill="1" applyBorder="1" applyAlignment="1">
      <alignment horizontal="left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49" fontId="30" fillId="0" borderId="13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49" fontId="30" fillId="26" borderId="13" xfId="0" applyNumberFormat="1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0" fillId="26" borderId="15" xfId="54" applyFont="1" applyFill="1" applyBorder="1" applyAlignment="1">
      <alignment horizontal="left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15" xfId="54" applyFont="1" applyFill="1" applyBorder="1" applyAlignment="1">
      <alignment horizontal="left" vertical="center" wrapText="1"/>
      <protection/>
    </xf>
    <xf numFmtId="0" fontId="26" fillId="0" borderId="18" xfId="0" applyFont="1" applyBorder="1" applyAlignment="1">
      <alignment horizontal="center"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26" borderId="1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54" applyFont="1" applyFill="1" applyBorder="1" applyAlignment="1">
      <alignment horizontal="left" vertical="center" wrapText="1"/>
      <protection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28" fillId="25" borderId="26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center" vertical="center" wrapText="1"/>
    </xf>
    <xf numFmtId="0" fontId="28" fillId="25" borderId="2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33" xfId="0" applyFont="1" applyFill="1" applyBorder="1" applyAlignment="1">
      <alignment horizontal="center" vertical="center" wrapText="1"/>
    </xf>
    <xf numFmtId="0" fontId="23" fillId="25" borderId="34" xfId="0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3" fillId="25" borderId="38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40" xfId="0" applyFont="1" applyFill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center" wrapText="1"/>
    </xf>
    <xf numFmtId="0" fontId="28" fillId="25" borderId="42" xfId="0" applyFont="1" applyFill="1" applyBorder="1" applyAlignment="1">
      <alignment horizontal="center" vertical="center" wrapText="1"/>
    </xf>
    <xf numFmtId="0" fontId="28" fillId="25" borderId="43" xfId="0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center" vertical="center" wrapText="1"/>
    </xf>
    <xf numFmtId="0" fontId="23" fillId="25" borderId="35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3" fillId="25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4" borderId="12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24" fillId="25" borderId="29" xfId="0" applyFont="1" applyFill="1" applyBorder="1" applyAlignment="1">
      <alignment horizontal="center" vertical="center" wrapText="1"/>
    </xf>
    <xf numFmtId="0" fontId="24" fillId="25" borderId="30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c_201101210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1</xdr:col>
      <xdr:colOff>304800</xdr:colOff>
      <xdr:row>1</xdr:row>
      <xdr:rowOff>742950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1</xdr:col>
      <xdr:colOff>180975</xdr:colOff>
      <xdr:row>1</xdr:row>
      <xdr:rowOff>742950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438150</xdr:colOff>
      <xdr:row>1</xdr:row>
      <xdr:rowOff>723900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28575</xdr:rowOff>
    </xdr:from>
    <xdr:to>
      <xdr:col>1</xdr:col>
      <xdr:colOff>504825</xdr:colOff>
      <xdr:row>1</xdr:row>
      <xdr:rowOff>695325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742950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9525</xdr:rowOff>
    </xdr:from>
    <xdr:to>
      <xdr:col>1</xdr:col>
      <xdr:colOff>581025</xdr:colOff>
      <xdr:row>1</xdr:row>
      <xdr:rowOff>742950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N4" sqref="N4:O5"/>
    </sheetView>
  </sheetViews>
  <sheetFormatPr defaultColWidth="8.75390625" defaultRowHeight="12.75"/>
  <cols>
    <col min="1" max="1" width="8.375" style="0" customWidth="1"/>
    <col min="2" max="2" width="22.00390625" style="0" customWidth="1"/>
    <col min="3" max="3" width="14.00390625" style="0" hidden="1" customWidth="1"/>
    <col min="4" max="4" width="13.75390625" style="0" customWidth="1"/>
    <col min="5" max="5" width="20.125" style="0" customWidth="1"/>
    <col min="6" max="6" width="9.875" style="0" customWidth="1"/>
    <col min="7" max="7" width="9.375" style="0" customWidth="1"/>
    <col min="8" max="8" width="8.25390625" style="0" customWidth="1"/>
    <col min="9" max="9" width="9.125" style="0" customWidth="1"/>
    <col min="10" max="10" width="9.75390625" style="0" customWidth="1"/>
    <col min="11" max="11" width="9.125" style="0" customWidth="1"/>
    <col min="12" max="12" width="9.75390625" style="0" customWidth="1"/>
    <col min="13" max="13" width="9.125" style="0" customWidth="1"/>
    <col min="14" max="14" width="9.75390625" style="0" customWidth="1"/>
    <col min="15" max="15" width="9.125" style="0" customWidth="1"/>
  </cols>
  <sheetData>
    <row r="1" spans="1:15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26.75" customHeight="1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5" ht="12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60" customHeight="1">
      <c r="A4" s="98" t="s">
        <v>14</v>
      </c>
      <c r="B4" s="101" t="s">
        <v>15</v>
      </c>
      <c r="C4" s="107" t="s">
        <v>19</v>
      </c>
      <c r="D4" s="104" t="s">
        <v>16</v>
      </c>
      <c r="E4" s="101" t="s">
        <v>13</v>
      </c>
      <c r="F4" s="110" t="s">
        <v>134</v>
      </c>
      <c r="G4" s="111"/>
      <c r="H4" s="89" t="s">
        <v>135</v>
      </c>
      <c r="I4" s="90"/>
      <c r="J4" s="93" t="s">
        <v>136</v>
      </c>
      <c r="K4" s="94"/>
      <c r="L4" s="93" t="s">
        <v>137</v>
      </c>
      <c r="M4" s="94"/>
      <c r="N4" s="93" t="s">
        <v>138</v>
      </c>
      <c r="O4" s="94"/>
    </row>
    <row r="5" spans="1:15" ht="52.5" customHeight="1" thickBot="1">
      <c r="A5" s="99"/>
      <c r="B5" s="102"/>
      <c r="C5" s="108"/>
      <c r="D5" s="105"/>
      <c r="E5" s="102"/>
      <c r="F5" s="112"/>
      <c r="G5" s="113"/>
      <c r="H5" s="91"/>
      <c r="I5" s="92"/>
      <c r="J5" s="95"/>
      <c r="K5" s="96"/>
      <c r="L5" s="95"/>
      <c r="M5" s="96"/>
      <c r="N5" s="95"/>
      <c r="O5" s="96"/>
    </row>
    <row r="6" spans="1:15" ht="16.5" customHeight="1" thickBot="1">
      <c r="A6" s="100"/>
      <c r="B6" s="103"/>
      <c r="C6" s="109"/>
      <c r="D6" s="106"/>
      <c r="E6" s="103"/>
      <c r="F6" s="24" t="s">
        <v>17</v>
      </c>
      <c r="G6" s="25" t="s">
        <v>18</v>
      </c>
      <c r="H6" s="24" t="s">
        <v>17</v>
      </c>
      <c r="I6" s="25" t="s">
        <v>18</v>
      </c>
      <c r="J6" s="24" t="s">
        <v>17</v>
      </c>
      <c r="K6" s="25" t="s">
        <v>18</v>
      </c>
      <c r="L6" s="24" t="s">
        <v>17</v>
      </c>
      <c r="M6" s="25" t="s">
        <v>18</v>
      </c>
      <c r="N6" s="24" t="s">
        <v>17</v>
      </c>
      <c r="O6" s="25" t="s">
        <v>18</v>
      </c>
    </row>
    <row r="7" spans="1:15" ht="18">
      <c r="A7" s="72" t="s">
        <v>8</v>
      </c>
      <c r="B7" s="37" t="s">
        <v>27</v>
      </c>
      <c r="C7" s="18">
        <f>G7+I7+K7+M7+O7</f>
        <v>90</v>
      </c>
      <c r="D7" s="18">
        <v>90</v>
      </c>
      <c r="E7" s="10" t="s">
        <v>28</v>
      </c>
      <c r="F7" s="19">
        <v>1</v>
      </c>
      <c r="G7" s="19">
        <v>30</v>
      </c>
      <c r="H7" s="19"/>
      <c r="I7" s="19"/>
      <c r="J7" s="19">
        <v>1</v>
      </c>
      <c r="K7" s="19">
        <v>30</v>
      </c>
      <c r="L7" s="19">
        <v>1</v>
      </c>
      <c r="M7" s="19">
        <v>30</v>
      </c>
      <c r="N7" s="19"/>
      <c r="O7" s="19"/>
    </row>
    <row r="8" spans="1:15" ht="18">
      <c r="A8" s="26" t="s">
        <v>7</v>
      </c>
      <c r="B8" s="38" t="s">
        <v>29</v>
      </c>
      <c r="C8" s="18">
        <f>G8+I8+K8+M8+O8</f>
        <v>60.2</v>
      </c>
      <c r="D8" s="16">
        <f>G8+I8+O8</f>
        <v>58.2</v>
      </c>
      <c r="E8" s="4" t="s">
        <v>3</v>
      </c>
      <c r="F8" s="8">
        <v>2</v>
      </c>
      <c r="G8" s="8">
        <v>21</v>
      </c>
      <c r="H8" s="8">
        <v>4</v>
      </c>
      <c r="I8" s="8">
        <v>12</v>
      </c>
      <c r="J8" s="8">
        <v>9</v>
      </c>
      <c r="K8" s="8">
        <v>2</v>
      </c>
      <c r="L8" s="8"/>
      <c r="M8" s="8"/>
      <c r="N8" s="8">
        <v>2</v>
      </c>
      <c r="O8" s="8">
        <f>21*1.2</f>
        <v>25.2</v>
      </c>
    </row>
    <row r="9" spans="1:15" ht="18">
      <c r="A9" s="27">
        <v>3</v>
      </c>
      <c r="B9" s="38" t="s">
        <v>30</v>
      </c>
      <c r="C9" s="18">
        <f>G9+I9+K9+M9+O9</f>
        <v>76.2</v>
      </c>
      <c r="D9" s="16">
        <f>G9+K9+O9</f>
        <v>56.2</v>
      </c>
      <c r="E9" s="4" t="s">
        <v>55</v>
      </c>
      <c r="F9" s="8">
        <v>3</v>
      </c>
      <c r="G9" s="8">
        <v>16</v>
      </c>
      <c r="H9" s="8">
        <v>5</v>
      </c>
      <c r="I9" s="8">
        <v>10</v>
      </c>
      <c r="J9" s="8">
        <v>2</v>
      </c>
      <c r="K9" s="8">
        <v>21</v>
      </c>
      <c r="L9" s="8">
        <v>5</v>
      </c>
      <c r="M9" s="8">
        <v>10</v>
      </c>
      <c r="N9" s="8">
        <v>3</v>
      </c>
      <c r="O9" s="8">
        <f>16*1.2</f>
        <v>19.2</v>
      </c>
    </row>
    <row r="10" spans="1:15" ht="18.75" customHeight="1">
      <c r="A10" s="64" t="s">
        <v>6</v>
      </c>
      <c r="B10" s="38" t="s">
        <v>34</v>
      </c>
      <c r="C10" s="18">
        <f>G10+I10+K10+M10+O10</f>
        <v>60.4</v>
      </c>
      <c r="D10" s="16">
        <f>I10+K10+O10</f>
        <v>54.4</v>
      </c>
      <c r="E10" s="41" t="s">
        <v>3</v>
      </c>
      <c r="F10" s="8">
        <v>7</v>
      </c>
      <c r="G10" s="8">
        <v>6</v>
      </c>
      <c r="H10" s="8">
        <v>1</v>
      </c>
      <c r="I10" s="8">
        <v>30</v>
      </c>
      <c r="J10" s="8">
        <v>5</v>
      </c>
      <c r="K10" s="8">
        <v>10</v>
      </c>
      <c r="L10" s="8">
        <v>11</v>
      </c>
      <c r="M10" s="8">
        <v>0</v>
      </c>
      <c r="N10" s="8">
        <v>4</v>
      </c>
      <c r="O10" s="8">
        <f>12*1.2</f>
        <v>14.399999999999999</v>
      </c>
    </row>
    <row r="11" spans="1:15" ht="18.75" customHeight="1">
      <c r="A11" s="63" t="s">
        <v>11</v>
      </c>
      <c r="B11" s="38" t="s">
        <v>36</v>
      </c>
      <c r="C11" s="18">
        <f>G11+I11+K11+M11+O11</f>
        <v>45</v>
      </c>
      <c r="D11" s="17">
        <f>I11+O11+M11</f>
        <v>38</v>
      </c>
      <c r="E11" s="42" t="s">
        <v>3</v>
      </c>
      <c r="F11" s="8">
        <v>11</v>
      </c>
      <c r="G11" s="8">
        <v>0</v>
      </c>
      <c r="H11" s="8">
        <v>6</v>
      </c>
      <c r="I11" s="8">
        <v>13</v>
      </c>
      <c r="J11" s="8">
        <v>8</v>
      </c>
      <c r="K11" s="8">
        <v>7</v>
      </c>
      <c r="L11" s="8">
        <v>8</v>
      </c>
      <c r="M11" s="8">
        <v>7</v>
      </c>
      <c r="N11" s="8">
        <v>5</v>
      </c>
      <c r="O11" s="8">
        <f>15*1.2</f>
        <v>18</v>
      </c>
    </row>
    <row r="12" spans="1:15" ht="18.75" customHeight="1">
      <c r="A12" s="11" t="s">
        <v>2</v>
      </c>
      <c r="B12" s="38" t="s">
        <v>102</v>
      </c>
      <c r="C12" s="18">
        <v>36</v>
      </c>
      <c r="D12" s="17">
        <v>36</v>
      </c>
      <c r="E12" s="68" t="s">
        <v>55</v>
      </c>
      <c r="F12" s="8"/>
      <c r="G12" s="8"/>
      <c r="H12" s="8"/>
      <c r="I12" s="8"/>
      <c r="J12" s="8"/>
      <c r="K12" s="8" t="s">
        <v>1</v>
      </c>
      <c r="L12" s="8"/>
      <c r="M12" s="8"/>
      <c r="N12" s="8">
        <v>1</v>
      </c>
      <c r="O12" s="8">
        <f>30*1.2</f>
        <v>36</v>
      </c>
    </row>
    <row r="13" spans="1:15" ht="18">
      <c r="A13" s="63" t="s">
        <v>46</v>
      </c>
      <c r="B13" s="38" t="s">
        <v>35</v>
      </c>
      <c r="C13" s="18">
        <f>G13+I13+K13+M13+O13</f>
        <v>32</v>
      </c>
      <c r="D13" s="16">
        <v>32</v>
      </c>
      <c r="E13" s="4" t="s">
        <v>3</v>
      </c>
      <c r="F13" s="8">
        <v>8</v>
      </c>
      <c r="G13" s="8">
        <v>4</v>
      </c>
      <c r="H13" s="8">
        <v>3</v>
      </c>
      <c r="I13" s="8">
        <v>16</v>
      </c>
      <c r="J13" s="8">
        <v>4</v>
      </c>
      <c r="K13" s="8">
        <v>12</v>
      </c>
      <c r="L13" s="8">
        <v>12</v>
      </c>
      <c r="M13" s="8">
        <v>0</v>
      </c>
      <c r="N13" s="8"/>
      <c r="O13" s="8"/>
    </row>
    <row r="14" spans="1:15" ht="18">
      <c r="A14" s="63" t="s">
        <v>47</v>
      </c>
      <c r="B14" s="38" t="s">
        <v>9</v>
      </c>
      <c r="C14" s="18">
        <f>G14+I14+K14+M14+O14</f>
        <v>30</v>
      </c>
      <c r="D14" s="16">
        <v>30</v>
      </c>
      <c r="E14" s="4" t="s">
        <v>3</v>
      </c>
      <c r="F14" s="8">
        <v>5</v>
      </c>
      <c r="G14" s="8">
        <v>10</v>
      </c>
      <c r="H14" s="8">
        <v>8</v>
      </c>
      <c r="I14" s="8">
        <v>4</v>
      </c>
      <c r="J14" s="8">
        <v>3</v>
      </c>
      <c r="K14" s="8">
        <v>16</v>
      </c>
      <c r="L14" s="8"/>
      <c r="M14" s="8"/>
      <c r="N14" s="8"/>
      <c r="O14" s="8"/>
    </row>
    <row r="15" spans="1:15" ht="18">
      <c r="A15" s="64" t="s">
        <v>48</v>
      </c>
      <c r="B15" s="57" t="s">
        <v>39</v>
      </c>
      <c r="C15" s="18">
        <v>29</v>
      </c>
      <c r="D15" s="58">
        <v>29</v>
      </c>
      <c r="E15" s="59" t="s">
        <v>3</v>
      </c>
      <c r="F15" s="8"/>
      <c r="G15" s="8" t="s">
        <v>1</v>
      </c>
      <c r="H15" s="8"/>
      <c r="I15" s="8" t="s">
        <v>1</v>
      </c>
      <c r="J15" s="8">
        <v>6</v>
      </c>
      <c r="K15" s="8">
        <v>8</v>
      </c>
      <c r="L15" s="8">
        <v>2</v>
      </c>
      <c r="M15" s="8">
        <v>21</v>
      </c>
      <c r="N15" s="8"/>
      <c r="O15" s="8"/>
    </row>
    <row r="16" spans="1:15" ht="21.75" customHeight="1">
      <c r="A16" s="64" t="s">
        <v>49</v>
      </c>
      <c r="B16" s="38" t="s">
        <v>33</v>
      </c>
      <c r="C16" s="18">
        <f>G16+I16+K16+M16</f>
        <v>26</v>
      </c>
      <c r="D16" s="16">
        <v>26</v>
      </c>
      <c r="E16" s="4" t="s">
        <v>55</v>
      </c>
      <c r="F16" s="8">
        <v>9</v>
      </c>
      <c r="G16" s="8">
        <v>2</v>
      </c>
      <c r="H16" s="8"/>
      <c r="I16" s="8"/>
      <c r="J16" s="8">
        <v>7</v>
      </c>
      <c r="K16" s="8">
        <v>11</v>
      </c>
      <c r="L16" s="8">
        <v>6</v>
      </c>
      <c r="M16" s="77">
        <v>13</v>
      </c>
      <c r="N16" s="8"/>
      <c r="O16" s="77" t="s">
        <v>1</v>
      </c>
    </row>
    <row r="17" spans="1:15" ht="18">
      <c r="A17" s="64" t="s">
        <v>99</v>
      </c>
      <c r="B17" s="38" t="s">
        <v>56</v>
      </c>
      <c r="C17" s="18">
        <f>G17+I17+K17+M17</f>
        <v>21</v>
      </c>
      <c r="D17" s="16">
        <v>21</v>
      </c>
      <c r="E17" s="4" t="s">
        <v>92</v>
      </c>
      <c r="F17" s="8"/>
      <c r="G17" s="8"/>
      <c r="H17" s="8">
        <v>2</v>
      </c>
      <c r="I17" s="8">
        <v>21</v>
      </c>
      <c r="J17" s="8"/>
      <c r="K17" s="8"/>
      <c r="L17" s="8"/>
      <c r="M17" s="8"/>
      <c r="N17" s="8"/>
      <c r="O17" s="8"/>
    </row>
    <row r="18" spans="1:15" ht="18.75" customHeight="1">
      <c r="A18" s="11" t="s">
        <v>123</v>
      </c>
      <c r="B18" s="73" t="s">
        <v>115</v>
      </c>
      <c r="C18" s="18">
        <f>G18+I18+K18+M18+O18</f>
        <v>16.2</v>
      </c>
      <c r="D18" s="17">
        <v>16.2</v>
      </c>
      <c r="E18" s="78" t="s">
        <v>3</v>
      </c>
      <c r="F18" s="8"/>
      <c r="G18" s="8"/>
      <c r="H18" s="8"/>
      <c r="I18" s="8"/>
      <c r="J18" s="8"/>
      <c r="K18" s="8"/>
      <c r="L18" s="8">
        <v>9</v>
      </c>
      <c r="M18" s="8">
        <v>3</v>
      </c>
      <c r="N18" s="8">
        <v>6</v>
      </c>
      <c r="O18" s="8">
        <f>11*1.2</f>
        <v>13.2</v>
      </c>
    </row>
    <row r="19" spans="1:15" ht="18">
      <c r="A19" s="63" t="s">
        <v>124</v>
      </c>
      <c r="B19" s="57" t="s">
        <v>111</v>
      </c>
      <c r="C19" s="18">
        <f>G19+I19+K19+M19</f>
        <v>16</v>
      </c>
      <c r="D19" s="58">
        <v>16</v>
      </c>
      <c r="E19" s="71" t="s">
        <v>3</v>
      </c>
      <c r="F19" s="8"/>
      <c r="G19" s="8"/>
      <c r="H19" s="8"/>
      <c r="I19" s="8"/>
      <c r="J19" s="8"/>
      <c r="K19" s="8"/>
      <c r="L19" s="8">
        <v>3</v>
      </c>
      <c r="M19" s="8">
        <v>16</v>
      </c>
      <c r="N19" s="8"/>
      <c r="O19" s="8"/>
    </row>
    <row r="20" spans="1:15" ht="21.75" customHeight="1">
      <c r="A20" s="64" t="s">
        <v>100</v>
      </c>
      <c r="B20" s="38" t="s">
        <v>61</v>
      </c>
      <c r="C20" s="18">
        <v>12</v>
      </c>
      <c r="D20" s="16">
        <v>12</v>
      </c>
      <c r="E20" s="4" t="s">
        <v>92</v>
      </c>
      <c r="F20" s="8"/>
      <c r="G20" s="8"/>
      <c r="H20" s="8"/>
      <c r="I20" s="8" t="s">
        <v>1</v>
      </c>
      <c r="J20" s="8"/>
      <c r="K20" s="8"/>
      <c r="L20" s="8">
        <v>4</v>
      </c>
      <c r="M20" s="8">
        <v>12</v>
      </c>
      <c r="N20" s="8"/>
      <c r="O20" s="8"/>
    </row>
    <row r="21" spans="1:15" ht="18">
      <c r="A21" s="63" t="s">
        <v>104</v>
      </c>
      <c r="B21" s="38" t="s">
        <v>31</v>
      </c>
      <c r="C21" s="18">
        <v>12</v>
      </c>
      <c r="D21" s="16">
        <v>12</v>
      </c>
      <c r="E21" s="4" t="s">
        <v>32</v>
      </c>
      <c r="F21" s="8">
        <v>4</v>
      </c>
      <c r="G21" s="8">
        <v>12</v>
      </c>
      <c r="H21" s="8"/>
      <c r="I21" s="8" t="s">
        <v>1</v>
      </c>
      <c r="J21" s="8"/>
      <c r="K21" s="8"/>
      <c r="L21" s="8"/>
      <c r="M21" s="8"/>
      <c r="N21" s="8"/>
      <c r="O21" s="8"/>
    </row>
    <row r="22" spans="1:15" ht="18">
      <c r="A22" s="64" t="s">
        <v>114</v>
      </c>
      <c r="B22" s="38" t="s">
        <v>4</v>
      </c>
      <c r="C22" s="18">
        <v>9</v>
      </c>
      <c r="D22" s="16">
        <v>9</v>
      </c>
      <c r="E22" s="4" t="s">
        <v>3</v>
      </c>
      <c r="F22" s="8"/>
      <c r="G22" s="8" t="s">
        <v>1</v>
      </c>
      <c r="H22" s="8">
        <v>7</v>
      </c>
      <c r="I22" s="8">
        <v>9</v>
      </c>
      <c r="J22" s="8"/>
      <c r="K22" s="8" t="s">
        <v>1</v>
      </c>
      <c r="L22" s="8"/>
      <c r="M22" s="8"/>
      <c r="N22" s="8"/>
      <c r="O22" s="8" t="s">
        <v>1</v>
      </c>
    </row>
    <row r="23" spans="1:15" ht="18.75" customHeight="1">
      <c r="A23" s="11" t="s">
        <v>125</v>
      </c>
      <c r="B23" s="38" t="s">
        <v>113</v>
      </c>
      <c r="C23" s="18">
        <v>8.4</v>
      </c>
      <c r="D23" s="16">
        <v>8.4</v>
      </c>
      <c r="E23" s="79" t="s">
        <v>3</v>
      </c>
      <c r="F23" s="8"/>
      <c r="G23" s="8"/>
      <c r="H23" s="8"/>
      <c r="I23" s="8"/>
      <c r="J23" s="8"/>
      <c r="K23" s="8"/>
      <c r="L23" s="8"/>
      <c r="M23" s="8" t="s">
        <v>1</v>
      </c>
      <c r="N23" s="8">
        <v>7</v>
      </c>
      <c r="O23" s="8">
        <f>7*1.2</f>
        <v>8.4</v>
      </c>
    </row>
    <row r="24" spans="1:15" ht="18">
      <c r="A24" s="63" t="s">
        <v>126</v>
      </c>
      <c r="B24" s="38" t="s">
        <v>33</v>
      </c>
      <c r="C24" s="18">
        <f>G24+I24+K24+M24</f>
        <v>8</v>
      </c>
      <c r="D24" s="16">
        <v>8</v>
      </c>
      <c r="E24" s="4" t="s">
        <v>55</v>
      </c>
      <c r="F24" s="8">
        <v>6</v>
      </c>
      <c r="G24" s="8">
        <v>8</v>
      </c>
      <c r="H24" s="8"/>
      <c r="I24" s="8"/>
      <c r="J24" s="8"/>
      <c r="K24" s="8"/>
      <c r="L24" s="8"/>
      <c r="M24" s="8"/>
      <c r="N24" s="8"/>
      <c r="O24" s="8"/>
    </row>
    <row r="25" spans="1:15" ht="18">
      <c r="A25" s="64" t="s">
        <v>120</v>
      </c>
      <c r="B25" s="57" t="s">
        <v>112</v>
      </c>
      <c r="C25" s="18">
        <f>G25+I25+K25+M25</f>
        <v>6</v>
      </c>
      <c r="D25" s="58">
        <v>6</v>
      </c>
      <c r="E25" s="83" t="s">
        <v>95</v>
      </c>
      <c r="F25" s="8"/>
      <c r="G25" s="8"/>
      <c r="H25" s="8"/>
      <c r="I25" s="8"/>
      <c r="J25" s="8"/>
      <c r="K25" s="8"/>
      <c r="L25" s="8">
        <v>7</v>
      </c>
      <c r="M25" s="8">
        <v>6</v>
      </c>
      <c r="N25" s="8"/>
      <c r="O25" s="8"/>
    </row>
    <row r="26" spans="1:15" ht="18.75" customHeight="1">
      <c r="A26" s="11" t="s">
        <v>127</v>
      </c>
      <c r="B26" s="73" t="s">
        <v>121</v>
      </c>
      <c r="C26" s="18">
        <f>G26+I26+K26+M26+O26</f>
        <v>4.8</v>
      </c>
      <c r="D26" s="17">
        <v>4.8</v>
      </c>
      <c r="E26" s="80" t="s">
        <v>3</v>
      </c>
      <c r="F26" s="8"/>
      <c r="G26" s="8"/>
      <c r="H26" s="8"/>
      <c r="I26" s="8"/>
      <c r="J26" s="8"/>
      <c r="K26" s="8"/>
      <c r="L26" s="8"/>
      <c r="M26" s="8"/>
      <c r="N26" s="8">
        <v>8</v>
      </c>
      <c r="O26" s="8">
        <f>4*1.2</f>
        <v>4.8</v>
      </c>
    </row>
    <row r="27" spans="1:15" ht="18.75" customHeight="1">
      <c r="A27" s="64" t="s">
        <v>128</v>
      </c>
      <c r="B27" s="38" t="s">
        <v>58</v>
      </c>
      <c r="C27" s="18">
        <f>G27+I27+K27+M27+O27</f>
        <v>3</v>
      </c>
      <c r="D27" s="16">
        <v>3</v>
      </c>
      <c r="E27" s="61" t="s">
        <v>3</v>
      </c>
      <c r="F27" s="8"/>
      <c r="G27" s="8"/>
      <c r="H27" s="8">
        <v>9</v>
      </c>
      <c r="I27" s="8">
        <v>3</v>
      </c>
      <c r="J27" s="8"/>
      <c r="K27" s="8"/>
      <c r="L27" s="8"/>
      <c r="M27" s="8"/>
      <c r="N27" s="8"/>
      <c r="O27" s="8"/>
    </row>
    <row r="28" spans="1:15" ht="18.75" customHeight="1">
      <c r="A28" s="63" t="s">
        <v>129</v>
      </c>
      <c r="B28" s="38" t="s">
        <v>20</v>
      </c>
      <c r="C28" s="18">
        <v>2</v>
      </c>
      <c r="D28" s="16">
        <v>2</v>
      </c>
      <c r="E28" s="41" t="s">
        <v>3</v>
      </c>
      <c r="F28" s="8">
        <v>10</v>
      </c>
      <c r="G28" s="8">
        <v>1</v>
      </c>
      <c r="H28" s="8"/>
      <c r="I28" s="8"/>
      <c r="J28" s="8"/>
      <c r="K28" s="8" t="s">
        <v>1</v>
      </c>
      <c r="L28" s="8">
        <v>10</v>
      </c>
      <c r="M28" s="8">
        <v>1</v>
      </c>
      <c r="N28" s="8"/>
      <c r="O28" s="8"/>
    </row>
    <row r="29" spans="1:15" ht="18.75" customHeight="1">
      <c r="A29" s="54"/>
      <c r="B29" s="55" t="s">
        <v>37</v>
      </c>
      <c r="C29" s="18">
        <v>0</v>
      </c>
      <c r="D29" s="56">
        <v>0</v>
      </c>
      <c r="E29" s="59" t="s">
        <v>3</v>
      </c>
      <c r="F29" s="8"/>
      <c r="G29" s="8" t="s">
        <v>1</v>
      </c>
      <c r="H29" s="8"/>
      <c r="I29" s="8"/>
      <c r="J29" s="8"/>
      <c r="K29" s="8"/>
      <c r="L29" s="8"/>
      <c r="M29" s="8"/>
      <c r="N29" s="8"/>
      <c r="O29" s="8"/>
    </row>
    <row r="30" spans="1:15" ht="18">
      <c r="A30" s="54"/>
      <c r="B30" s="55" t="s">
        <v>40</v>
      </c>
      <c r="C30" s="18">
        <v>0</v>
      </c>
      <c r="D30" s="56">
        <v>0</v>
      </c>
      <c r="E30" s="59" t="s">
        <v>41</v>
      </c>
      <c r="F30" s="8"/>
      <c r="G30" s="8" t="s">
        <v>1</v>
      </c>
      <c r="H30" s="8"/>
      <c r="I30" s="8" t="s">
        <v>1</v>
      </c>
      <c r="J30" s="8"/>
      <c r="K30" s="8" t="s">
        <v>1</v>
      </c>
      <c r="L30" s="8"/>
      <c r="M30" s="8"/>
      <c r="N30" s="8"/>
      <c r="O30" s="8"/>
    </row>
    <row r="31" spans="1:15" ht="21.75" customHeight="1">
      <c r="A31" s="44"/>
      <c r="B31" s="38" t="s">
        <v>42</v>
      </c>
      <c r="C31" s="18">
        <f>G31+I31+K31+M31</f>
        <v>0</v>
      </c>
      <c r="D31" s="16">
        <v>0</v>
      </c>
      <c r="E31" s="4" t="s">
        <v>43</v>
      </c>
      <c r="F31" s="8"/>
      <c r="G31" s="8">
        <v>0</v>
      </c>
      <c r="H31" s="8"/>
      <c r="I31" s="8"/>
      <c r="J31" s="8"/>
      <c r="K31" s="8"/>
      <c r="L31" s="8"/>
      <c r="M31" s="8"/>
      <c r="N31" s="8"/>
      <c r="O31" s="8"/>
    </row>
    <row r="32" spans="1:15" ht="18.75" customHeight="1">
      <c r="A32" s="11"/>
      <c r="B32" s="38" t="s">
        <v>44</v>
      </c>
      <c r="C32" s="18">
        <f>G32+I32+K32+M32</f>
        <v>0</v>
      </c>
      <c r="D32" s="16">
        <v>0</v>
      </c>
      <c r="E32" s="59" t="s">
        <v>43</v>
      </c>
      <c r="F32" s="8"/>
      <c r="G32" s="8">
        <v>0</v>
      </c>
      <c r="H32" s="8"/>
      <c r="I32" s="8"/>
      <c r="J32" s="8"/>
      <c r="K32" s="8"/>
      <c r="L32" s="8"/>
      <c r="M32" s="8"/>
      <c r="N32" s="8"/>
      <c r="O32" s="8"/>
    </row>
    <row r="33" spans="1:15" ht="18.75" customHeight="1">
      <c r="A33" s="11"/>
      <c r="B33" s="38" t="s">
        <v>45</v>
      </c>
      <c r="C33" s="18">
        <f>G33+I33+K33+M33</f>
        <v>0</v>
      </c>
      <c r="D33" s="17">
        <v>0</v>
      </c>
      <c r="E33" s="42" t="s">
        <v>38</v>
      </c>
      <c r="F33" s="8"/>
      <c r="G33" s="8">
        <v>0</v>
      </c>
      <c r="H33" s="8"/>
      <c r="I33" s="8"/>
      <c r="J33" s="8"/>
      <c r="K33" s="8"/>
      <c r="L33" s="8"/>
      <c r="M33" s="8"/>
      <c r="N33" s="8"/>
      <c r="O33" s="8"/>
    </row>
    <row r="34" spans="1:15" ht="18.75" customHeight="1">
      <c r="A34" s="11"/>
      <c r="B34" s="38" t="s">
        <v>122</v>
      </c>
      <c r="C34" s="18">
        <v>0</v>
      </c>
      <c r="D34" s="17">
        <v>0</v>
      </c>
      <c r="E34" s="80" t="s">
        <v>3</v>
      </c>
      <c r="F34" s="8"/>
      <c r="G34" s="8"/>
      <c r="H34" s="8"/>
      <c r="I34" s="8"/>
      <c r="J34" s="8"/>
      <c r="K34" s="8"/>
      <c r="L34" s="8"/>
      <c r="M34" s="8"/>
      <c r="N34" s="8"/>
      <c r="O34" s="8" t="s">
        <v>1</v>
      </c>
    </row>
    <row r="35" spans="1:15" ht="21.75" customHeight="1">
      <c r="A35" s="44"/>
      <c r="B35" s="38" t="s">
        <v>57</v>
      </c>
      <c r="C35" s="18">
        <f>G35+I35+K35+M35</f>
        <v>0</v>
      </c>
      <c r="D35" s="16">
        <v>0</v>
      </c>
      <c r="E35" s="4" t="s">
        <v>93</v>
      </c>
      <c r="F35" s="8"/>
      <c r="G35" s="8"/>
      <c r="H35" s="8"/>
      <c r="I35" s="8">
        <v>0</v>
      </c>
      <c r="J35" s="8"/>
      <c r="K35" s="8"/>
      <c r="L35" s="8"/>
      <c r="M35" s="8">
        <v>0</v>
      </c>
      <c r="N35" s="8"/>
      <c r="O35" s="8"/>
    </row>
    <row r="36" spans="1:15" ht="18.75" customHeight="1">
      <c r="A36" s="11"/>
      <c r="B36" s="38" t="s">
        <v>59</v>
      </c>
      <c r="C36" s="18">
        <v>0</v>
      </c>
      <c r="D36" s="17">
        <v>0</v>
      </c>
      <c r="E36" s="60" t="s">
        <v>41</v>
      </c>
      <c r="F36" s="8"/>
      <c r="G36" s="8"/>
      <c r="H36" s="8"/>
      <c r="I36" s="8" t="s">
        <v>1</v>
      </c>
      <c r="J36" s="8"/>
      <c r="K36" s="8"/>
      <c r="L36" s="8"/>
      <c r="M36" s="8"/>
      <c r="N36" s="8"/>
      <c r="O36" s="8"/>
    </row>
    <row r="37" spans="1:15" ht="18">
      <c r="A37" s="43"/>
      <c r="B37" s="38" t="s">
        <v>60</v>
      </c>
      <c r="C37" s="18">
        <v>0</v>
      </c>
      <c r="D37" s="16">
        <v>0</v>
      </c>
      <c r="E37" s="4" t="s">
        <v>3</v>
      </c>
      <c r="F37" s="8"/>
      <c r="G37" s="8"/>
      <c r="H37" s="8"/>
      <c r="I37" s="8" t="s">
        <v>1</v>
      </c>
      <c r="J37" s="8"/>
      <c r="K37" s="8"/>
      <c r="L37" s="8"/>
      <c r="M37" s="8"/>
      <c r="N37" s="8"/>
      <c r="O37" s="8"/>
    </row>
    <row r="38" spans="1:15" ht="18.75" customHeight="1">
      <c r="A38" s="11"/>
      <c r="B38" s="38" t="s">
        <v>101</v>
      </c>
      <c r="C38" s="18">
        <v>0</v>
      </c>
      <c r="D38" s="16">
        <v>0</v>
      </c>
      <c r="E38" s="69" t="s">
        <v>3</v>
      </c>
      <c r="F38" s="8"/>
      <c r="G38" s="8"/>
      <c r="H38" s="8"/>
      <c r="I38" s="8"/>
      <c r="J38" s="8"/>
      <c r="K38" s="8" t="s">
        <v>1</v>
      </c>
      <c r="L38" s="8"/>
      <c r="M38" s="8"/>
      <c r="N38" s="8"/>
      <c r="O38" s="8"/>
    </row>
    <row r="39" spans="1:15" ht="18">
      <c r="A39" s="43"/>
      <c r="B39" s="38" t="s">
        <v>103</v>
      </c>
      <c r="C39" s="18">
        <v>0</v>
      </c>
      <c r="D39" s="16">
        <v>0</v>
      </c>
      <c r="E39" s="4" t="s">
        <v>3</v>
      </c>
      <c r="F39" s="8"/>
      <c r="G39" s="8"/>
      <c r="H39" s="8"/>
      <c r="I39" s="8"/>
      <c r="J39" s="8"/>
      <c r="K39" s="8" t="s">
        <v>1</v>
      </c>
      <c r="L39" s="8"/>
      <c r="M39" s="8"/>
      <c r="N39" s="8"/>
      <c r="O39" s="8"/>
    </row>
    <row r="42" spans="2:17" ht="12.75">
      <c r="B42" s="84" t="s">
        <v>143</v>
      </c>
      <c r="K42" s="88" t="s">
        <v>146</v>
      </c>
      <c r="L42" s="88"/>
      <c r="M42" s="88"/>
      <c r="N42" s="88"/>
      <c r="O42" s="88"/>
      <c r="P42" s="88"/>
      <c r="Q42" s="88"/>
    </row>
    <row r="43" spans="2:17" ht="12.75">
      <c r="B43" s="85" t="s">
        <v>144</v>
      </c>
      <c r="K43" s="88" t="s">
        <v>147</v>
      </c>
      <c r="L43" s="88"/>
      <c r="M43" s="88"/>
      <c r="N43" s="88"/>
      <c r="O43" s="88"/>
      <c r="P43" s="88"/>
      <c r="Q43" s="88"/>
    </row>
    <row r="44" spans="2:17" ht="12.75">
      <c r="B44" s="85" t="s">
        <v>145</v>
      </c>
      <c r="K44" s="88" t="s">
        <v>148</v>
      </c>
      <c r="L44" s="88"/>
      <c r="M44" s="88"/>
      <c r="N44" s="88"/>
      <c r="O44" s="88"/>
      <c r="P44" s="88"/>
      <c r="Q44" s="88"/>
    </row>
    <row r="45" spans="11:17" ht="12.75">
      <c r="K45" s="88" t="s">
        <v>149</v>
      </c>
      <c r="L45" s="88"/>
      <c r="M45" s="88"/>
      <c r="N45" s="88"/>
      <c r="O45" s="88"/>
      <c r="P45" s="88"/>
      <c r="Q45" s="88"/>
    </row>
  </sheetData>
  <sheetProtection selectLockedCells="1" selectUnlockedCells="1"/>
  <mergeCells count="15">
    <mergeCell ref="A2:L2"/>
    <mergeCell ref="A4:A6"/>
    <mergeCell ref="B4:B6"/>
    <mergeCell ref="D4:D6"/>
    <mergeCell ref="E4:E6"/>
    <mergeCell ref="C4:C6"/>
    <mergeCell ref="F4:G5"/>
    <mergeCell ref="K42:Q42"/>
    <mergeCell ref="K43:Q43"/>
    <mergeCell ref="K44:Q44"/>
    <mergeCell ref="K45:Q45"/>
    <mergeCell ref="H4:I5"/>
    <mergeCell ref="J4:K5"/>
    <mergeCell ref="L4:M5"/>
    <mergeCell ref="N4:O5"/>
  </mergeCells>
  <conditionalFormatting sqref="B7:D39">
    <cfRule type="cellIs" priority="33" dxfId="8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A22" sqref="A22:IV27"/>
    </sheetView>
  </sheetViews>
  <sheetFormatPr defaultColWidth="8.75390625" defaultRowHeight="12.75"/>
  <cols>
    <col min="1" max="1" width="10.00390625" style="0" customWidth="1"/>
    <col min="2" max="2" width="22.00390625" style="0" customWidth="1"/>
    <col min="3" max="3" width="14.00390625" style="0" hidden="1" customWidth="1"/>
    <col min="4" max="4" width="13.75390625" style="0" customWidth="1"/>
    <col min="5" max="5" width="18.375" style="0" customWidth="1"/>
    <col min="6" max="6" width="9.875" style="0" customWidth="1"/>
    <col min="7" max="7" width="9.375" style="0" customWidth="1"/>
    <col min="8" max="9" width="8.25390625" style="0" customWidth="1"/>
    <col min="10" max="10" width="9.75390625" style="0" customWidth="1"/>
    <col min="11" max="11" width="9.125" style="0" customWidth="1"/>
    <col min="12" max="12" width="9.75390625" style="0" customWidth="1"/>
    <col min="13" max="13" width="9.125" style="0" customWidth="1"/>
    <col min="14" max="14" width="9.75390625" style="0" customWidth="1"/>
    <col min="15" max="15" width="9.125" style="0" customWidth="1"/>
  </cols>
  <sheetData>
    <row r="1" spans="1:15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26.75" customHeight="1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5" ht="12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60" customHeight="1">
      <c r="A4" s="98" t="s">
        <v>14</v>
      </c>
      <c r="B4" s="101" t="s">
        <v>15</v>
      </c>
      <c r="C4" s="107" t="s">
        <v>19</v>
      </c>
      <c r="D4" s="104" t="s">
        <v>16</v>
      </c>
      <c r="E4" s="101" t="s">
        <v>13</v>
      </c>
      <c r="F4" s="110" t="s">
        <v>134</v>
      </c>
      <c r="G4" s="111"/>
      <c r="H4" s="89" t="s">
        <v>135</v>
      </c>
      <c r="I4" s="90"/>
      <c r="J4" s="93" t="s">
        <v>136</v>
      </c>
      <c r="K4" s="94"/>
      <c r="L4" s="93" t="s">
        <v>137</v>
      </c>
      <c r="M4" s="94"/>
      <c r="N4" s="93" t="s">
        <v>138</v>
      </c>
      <c r="O4" s="94"/>
    </row>
    <row r="5" spans="1:15" ht="52.5" customHeight="1" thickBot="1">
      <c r="A5" s="99"/>
      <c r="B5" s="102"/>
      <c r="C5" s="108"/>
      <c r="D5" s="105"/>
      <c r="E5" s="102"/>
      <c r="F5" s="112"/>
      <c r="G5" s="113"/>
      <c r="H5" s="91"/>
      <c r="I5" s="92"/>
      <c r="J5" s="95"/>
      <c r="K5" s="96"/>
      <c r="L5" s="95"/>
      <c r="M5" s="96"/>
      <c r="N5" s="95"/>
      <c r="O5" s="96"/>
    </row>
    <row r="6" spans="1:15" ht="16.5" customHeight="1" thickBot="1">
      <c r="A6" s="100"/>
      <c r="B6" s="103"/>
      <c r="C6" s="109"/>
      <c r="D6" s="106"/>
      <c r="E6" s="103"/>
      <c r="F6" s="24" t="s">
        <v>17</v>
      </c>
      <c r="G6" s="25" t="s">
        <v>18</v>
      </c>
      <c r="H6" s="24" t="s">
        <v>17</v>
      </c>
      <c r="I6" s="25" t="s">
        <v>18</v>
      </c>
      <c r="J6" s="24" t="s">
        <v>17</v>
      </c>
      <c r="K6" s="25" t="s">
        <v>18</v>
      </c>
      <c r="L6" s="24" t="s">
        <v>17</v>
      </c>
      <c r="M6" s="25" t="s">
        <v>18</v>
      </c>
      <c r="N6" s="24" t="s">
        <v>17</v>
      </c>
      <c r="O6" s="25" t="s">
        <v>18</v>
      </c>
    </row>
    <row r="7" spans="1:15" ht="18">
      <c r="A7" s="72" t="s">
        <v>8</v>
      </c>
      <c r="B7" s="45" t="s">
        <v>33</v>
      </c>
      <c r="C7" s="18">
        <f>G7+I7+K7+M7</f>
        <v>75</v>
      </c>
      <c r="D7" s="18">
        <v>75</v>
      </c>
      <c r="E7" s="10" t="s">
        <v>55</v>
      </c>
      <c r="F7" s="19">
        <v>1</v>
      </c>
      <c r="G7" s="19">
        <v>25</v>
      </c>
      <c r="H7" s="19"/>
      <c r="I7" s="19"/>
      <c r="J7" s="19">
        <v>1</v>
      </c>
      <c r="K7" s="19">
        <v>25</v>
      </c>
      <c r="L7" s="19">
        <v>1</v>
      </c>
      <c r="M7" s="19">
        <v>25</v>
      </c>
      <c r="N7" s="19"/>
      <c r="O7" s="19" t="s">
        <v>1</v>
      </c>
    </row>
    <row r="8" spans="1:15" ht="18">
      <c r="A8" s="26" t="s">
        <v>7</v>
      </c>
      <c r="B8" s="38" t="s">
        <v>36</v>
      </c>
      <c r="C8" s="18">
        <f>G8+I8+K8+M8+O8</f>
        <v>103</v>
      </c>
      <c r="D8" s="16">
        <f>I8+K8+O8</f>
        <v>73</v>
      </c>
      <c r="E8" s="41" t="s">
        <v>3</v>
      </c>
      <c r="F8" s="8">
        <v>4</v>
      </c>
      <c r="G8" s="8">
        <v>12</v>
      </c>
      <c r="H8" s="8">
        <v>1</v>
      </c>
      <c r="I8" s="8">
        <v>25</v>
      </c>
      <c r="J8" s="8">
        <v>2</v>
      </c>
      <c r="K8" s="8">
        <v>18</v>
      </c>
      <c r="L8" s="8">
        <v>2</v>
      </c>
      <c r="M8" s="8">
        <v>18</v>
      </c>
      <c r="N8" s="8">
        <v>1</v>
      </c>
      <c r="O8" s="8">
        <f>25*1.2</f>
        <v>30</v>
      </c>
    </row>
    <row r="9" spans="1:15" ht="18">
      <c r="A9" s="26" t="s">
        <v>12</v>
      </c>
      <c r="B9" s="73" t="s">
        <v>115</v>
      </c>
      <c r="C9" s="16">
        <f>M9+O9</f>
        <v>36.599999999999994</v>
      </c>
      <c r="D9" s="16">
        <v>36.6</v>
      </c>
      <c r="E9" s="4" t="s">
        <v>3</v>
      </c>
      <c r="F9" s="8"/>
      <c r="G9" s="8"/>
      <c r="H9" s="8"/>
      <c r="I9" s="8"/>
      <c r="J9" s="8"/>
      <c r="K9" s="8"/>
      <c r="L9" s="8">
        <v>3</v>
      </c>
      <c r="M9" s="8">
        <v>15</v>
      </c>
      <c r="N9" s="8">
        <v>2</v>
      </c>
      <c r="O9" s="8">
        <f>18*1.2</f>
        <v>21.599999999999998</v>
      </c>
    </row>
    <row r="10" spans="1:15" ht="18">
      <c r="A10" s="64" t="s">
        <v>6</v>
      </c>
      <c r="B10" s="46" t="s">
        <v>20</v>
      </c>
      <c r="C10" s="18">
        <f>G10+M10</f>
        <v>27</v>
      </c>
      <c r="D10" s="16">
        <v>27</v>
      </c>
      <c r="E10" s="41" t="s">
        <v>3</v>
      </c>
      <c r="F10" s="8">
        <v>3</v>
      </c>
      <c r="G10" s="8">
        <v>15</v>
      </c>
      <c r="H10" s="8"/>
      <c r="I10" s="8"/>
      <c r="J10" s="8"/>
      <c r="K10" s="8" t="s">
        <v>1</v>
      </c>
      <c r="L10" s="8">
        <v>4</v>
      </c>
      <c r="M10" s="8">
        <v>12</v>
      </c>
      <c r="N10" s="8"/>
      <c r="O10" s="8"/>
    </row>
    <row r="11" spans="1:15" ht="18">
      <c r="A11" s="81">
        <v>5</v>
      </c>
      <c r="B11" s="73" t="s">
        <v>113</v>
      </c>
      <c r="C11" s="16">
        <f>O11</f>
        <v>18</v>
      </c>
      <c r="D11" s="16">
        <v>18</v>
      </c>
      <c r="E11" s="79" t="s">
        <v>3</v>
      </c>
      <c r="F11" s="8"/>
      <c r="G11" s="8"/>
      <c r="H11" s="8"/>
      <c r="I11" s="8"/>
      <c r="J11" s="8"/>
      <c r="K11" s="8"/>
      <c r="L11" s="8"/>
      <c r="M11" s="8" t="s">
        <v>1</v>
      </c>
      <c r="N11" s="8">
        <v>3</v>
      </c>
      <c r="O11" s="8">
        <f>15*1.2</f>
        <v>18</v>
      </c>
    </row>
    <row r="12" spans="1:15" ht="18">
      <c r="A12" s="64" t="s">
        <v>2</v>
      </c>
      <c r="B12" s="46" t="s">
        <v>33</v>
      </c>
      <c r="C12" s="18">
        <f>G12+I12</f>
        <v>18</v>
      </c>
      <c r="D12" s="16">
        <v>18</v>
      </c>
      <c r="E12" s="4" t="s">
        <v>55</v>
      </c>
      <c r="F12" s="8">
        <v>2</v>
      </c>
      <c r="G12" s="8">
        <v>18</v>
      </c>
      <c r="H12" s="8"/>
      <c r="I12" s="8"/>
      <c r="J12" s="8"/>
      <c r="K12" s="8"/>
      <c r="L12" s="8"/>
      <c r="M12" s="8"/>
      <c r="N12" s="8"/>
      <c r="O12" s="8"/>
    </row>
    <row r="13" spans="1:15" ht="18">
      <c r="A13" s="64" t="s">
        <v>46</v>
      </c>
      <c r="B13" s="46" t="s">
        <v>4</v>
      </c>
      <c r="C13" s="18">
        <v>18</v>
      </c>
      <c r="D13" s="16">
        <v>18</v>
      </c>
      <c r="E13" s="4" t="s">
        <v>3</v>
      </c>
      <c r="F13" s="8"/>
      <c r="G13" s="8" t="s">
        <v>1</v>
      </c>
      <c r="H13" s="8">
        <v>2</v>
      </c>
      <c r="I13" s="8">
        <v>18</v>
      </c>
      <c r="J13" s="8"/>
      <c r="K13" s="8" t="s">
        <v>1</v>
      </c>
      <c r="L13" s="8"/>
      <c r="M13" s="8"/>
      <c r="N13" s="8"/>
      <c r="O13" s="8" t="s">
        <v>1</v>
      </c>
    </row>
    <row r="14" spans="1:15" ht="18">
      <c r="A14" s="64" t="s">
        <v>47</v>
      </c>
      <c r="B14" s="38" t="s">
        <v>58</v>
      </c>
      <c r="C14" s="18">
        <f>G14+I14</f>
        <v>15</v>
      </c>
      <c r="D14" s="16">
        <v>15</v>
      </c>
      <c r="E14" s="4" t="s">
        <v>3</v>
      </c>
      <c r="F14" s="8"/>
      <c r="G14" s="8"/>
      <c r="H14" s="8">
        <v>3</v>
      </c>
      <c r="I14" s="8">
        <v>15</v>
      </c>
      <c r="J14" s="8"/>
      <c r="K14" s="8"/>
      <c r="L14" s="8"/>
      <c r="M14" s="8"/>
      <c r="N14" s="8"/>
      <c r="O14" s="8"/>
    </row>
    <row r="15" spans="1:15" ht="18">
      <c r="A15" s="64" t="s">
        <v>48</v>
      </c>
      <c r="B15" s="73" t="s">
        <v>121</v>
      </c>
      <c r="C15" s="18">
        <f>O15</f>
        <v>14.399999999999999</v>
      </c>
      <c r="D15" s="16">
        <v>14.4</v>
      </c>
      <c r="E15" s="4" t="s">
        <v>3</v>
      </c>
      <c r="F15" s="8"/>
      <c r="G15" s="8"/>
      <c r="H15" s="8"/>
      <c r="I15" s="8"/>
      <c r="J15" s="8"/>
      <c r="K15" s="8"/>
      <c r="L15" s="8"/>
      <c r="M15" s="8"/>
      <c r="N15" s="8">
        <v>4</v>
      </c>
      <c r="O15" s="8">
        <f>12*1.2</f>
        <v>14.399999999999999</v>
      </c>
    </row>
    <row r="16" spans="1:15" ht="18">
      <c r="A16" s="26"/>
      <c r="B16" s="38" t="s">
        <v>57</v>
      </c>
      <c r="C16" s="18">
        <f>G16+I16</f>
        <v>0</v>
      </c>
      <c r="D16" s="16">
        <v>0</v>
      </c>
      <c r="E16" s="4" t="s">
        <v>93</v>
      </c>
      <c r="F16" s="8"/>
      <c r="G16" s="8"/>
      <c r="H16" s="8"/>
      <c r="I16" s="8">
        <v>0</v>
      </c>
      <c r="J16" s="8"/>
      <c r="K16" s="8"/>
      <c r="L16" s="8"/>
      <c r="M16" s="8">
        <v>0</v>
      </c>
      <c r="N16" s="8"/>
      <c r="O16" s="8"/>
    </row>
    <row r="17" spans="1:15" ht="18">
      <c r="A17" s="27"/>
      <c r="B17" s="38" t="s">
        <v>59</v>
      </c>
      <c r="C17" s="18">
        <v>0</v>
      </c>
      <c r="D17" s="16">
        <v>0</v>
      </c>
      <c r="E17" s="61" t="s">
        <v>41</v>
      </c>
      <c r="F17" s="8"/>
      <c r="G17" s="8"/>
      <c r="H17" s="8"/>
      <c r="I17" s="8" t="s">
        <v>1</v>
      </c>
      <c r="J17" s="8"/>
      <c r="K17" s="8"/>
      <c r="L17" s="8"/>
      <c r="M17" s="8"/>
      <c r="N17" s="8"/>
      <c r="O17" s="8"/>
    </row>
    <row r="18" spans="1:15" ht="18">
      <c r="A18" s="27"/>
      <c r="B18" s="73" t="s">
        <v>122</v>
      </c>
      <c r="C18" s="18">
        <v>0</v>
      </c>
      <c r="D18" s="16">
        <v>0</v>
      </c>
      <c r="E18" s="82" t="s">
        <v>3</v>
      </c>
      <c r="F18" s="8"/>
      <c r="G18" s="8"/>
      <c r="H18" s="8"/>
      <c r="I18" s="8"/>
      <c r="J18" s="8"/>
      <c r="K18" s="8"/>
      <c r="L18" s="8"/>
      <c r="M18" s="8"/>
      <c r="N18" s="8"/>
      <c r="O18" s="8" t="s">
        <v>1</v>
      </c>
    </row>
    <row r="19" spans="1:15" ht="18">
      <c r="A19" s="43"/>
      <c r="B19" s="38" t="s">
        <v>103</v>
      </c>
      <c r="C19" s="16">
        <v>0</v>
      </c>
      <c r="D19" s="16">
        <v>0</v>
      </c>
      <c r="E19" s="69" t="s">
        <v>3</v>
      </c>
      <c r="F19" s="8"/>
      <c r="G19" s="8"/>
      <c r="H19" s="8"/>
      <c r="I19" s="8"/>
      <c r="J19" s="8"/>
      <c r="K19" s="8" t="s">
        <v>1</v>
      </c>
      <c r="L19" s="8"/>
      <c r="M19" s="8"/>
      <c r="N19" s="8"/>
      <c r="O19" s="8"/>
    </row>
    <row r="23" spans="2:17" ht="12.75">
      <c r="B23" s="84" t="s">
        <v>143</v>
      </c>
      <c r="K23" s="88" t="s">
        <v>146</v>
      </c>
      <c r="L23" s="88"/>
      <c r="M23" s="88"/>
      <c r="N23" s="88"/>
      <c r="O23" s="88"/>
      <c r="P23" s="88"/>
      <c r="Q23" s="88"/>
    </row>
    <row r="24" spans="2:17" ht="12.75">
      <c r="B24" s="85" t="s">
        <v>144</v>
      </c>
      <c r="K24" s="88" t="s">
        <v>147</v>
      </c>
      <c r="L24" s="88"/>
      <c r="M24" s="88"/>
      <c r="N24" s="88"/>
      <c r="O24" s="88"/>
      <c r="P24" s="88"/>
      <c r="Q24" s="88"/>
    </row>
    <row r="25" spans="2:17" ht="12.75">
      <c r="B25" s="85" t="s">
        <v>145</v>
      </c>
      <c r="K25" s="88" t="s">
        <v>148</v>
      </c>
      <c r="L25" s="88"/>
      <c r="M25" s="88"/>
      <c r="N25" s="88"/>
      <c r="O25" s="88"/>
      <c r="P25" s="88"/>
      <c r="Q25" s="88"/>
    </row>
    <row r="26" spans="11:17" ht="12.75">
      <c r="K26" s="88" t="s">
        <v>149</v>
      </c>
      <c r="L26" s="88"/>
      <c r="M26" s="88"/>
      <c r="N26" s="88"/>
      <c r="O26" s="88"/>
      <c r="P26" s="88"/>
      <c r="Q26" s="88"/>
    </row>
  </sheetData>
  <sheetProtection selectLockedCells="1" selectUnlockedCells="1"/>
  <mergeCells count="15">
    <mergeCell ref="A2:L2"/>
    <mergeCell ref="A4:A6"/>
    <mergeCell ref="B4:B6"/>
    <mergeCell ref="C4:C6"/>
    <mergeCell ref="D4:D6"/>
    <mergeCell ref="E4:E6"/>
    <mergeCell ref="F4:G5"/>
    <mergeCell ref="K23:Q23"/>
    <mergeCell ref="K24:Q24"/>
    <mergeCell ref="K25:Q25"/>
    <mergeCell ref="K26:Q26"/>
    <mergeCell ref="H4:I5"/>
    <mergeCell ref="J4:K5"/>
    <mergeCell ref="L4:M5"/>
    <mergeCell ref="N4:O5"/>
  </mergeCells>
  <conditionalFormatting sqref="B7:D19">
    <cfRule type="cellIs" priority="2" dxfId="8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landscape" paperSize="9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N8" sqref="N8"/>
    </sheetView>
  </sheetViews>
  <sheetFormatPr defaultColWidth="8.75390625" defaultRowHeight="12.75"/>
  <cols>
    <col min="1" max="1" width="7.875" style="0" customWidth="1"/>
    <col min="2" max="2" width="23.00390625" style="0" customWidth="1"/>
    <col min="3" max="3" width="12.25390625" style="0" customWidth="1"/>
    <col min="4" max="4" width="11.875" style="0" customWidth="1"/>
    <col min="5" max="5" width="17.125" style="0" customWidth="1"/>
    <col min="6" max="6" width="8.25390625" style="0" customWidth="1"/>
    <col min="7" max="7" width="9.875" style="0" customWidth="1"/>
    <col min="8" max="8" width="8.125" style="0" customWidth="1"/>
    <col min="9" max="9" width="10.25390625" style="0" customWidth="1"/>
    <col min="10" max="10" width="9.25390625" style="0" customWidth="1"/>
    <col min="11" max="11" width="10.375" style="0" customWidth="1"/>
  </cols>
  <sheetData>
    <row r="1" spans="1:11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ht="113.2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1.7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1" ht="60" customHeight="1">
      <c r="A4" s="98" t="s">
        <v>14</v>
      </c>
      <c r="B4" s="101" t="s">
        <v>15</v>
      </c>
      <c r="C4" s="107" t="s">
        <v>19</v>
      </c>
      <c r="D4" s="114" t="s">
        <v>16</v>
      </c>
      <c r="E4" s="101" t="s">
        <v>13</v>
      </c>
      <c r="F4" s="93"/>
      <c r="G4" s="94"/>
      <c r="H4" s="89"/>
      <c r="I4" s="90"/>
      <c r="J4" s="93"/>
      <c r="K4" s="94"/>
    </row>
    <row r="5" spans="1:11" ht="45" customHeight="1" thickBot="1">
      <c r="A5" s="99"/>
      <c r="B5" s="102"/>
      <c r="C5" s="108"/>
      <c r="D5" s="115"/>
      <c r="E5" s="102"/>
      <c r="F5" s="95"/>
      <c r="G5" s="96"/>
      <c r="H5" s="91"/>
      <c r="I5" s="92"/>
      <c r="J5" s="95"/>
      <c r="K5" s="96"/>
    </row>
    <row r="6" spans="1:11" ht="21" customHeight="1" thickBot="1">
      <c r="A6" s="100"/>
      <c r="B6" s="103"/>
      <c r="C6" s="109"/>
      <c r="D6" s="116"/>
      <c r="E6" s="103"/>
      <c r="F6" s="24" t="s">
        <v>17</v>
      </c>
      <c r="G6" s="25" t="s">
        <v>18</v>
      </c>
      <c r="H6" s="24" t="s">
        <v>17</v>
      </c>
      <c r="I6" s="25" t="s">
        <v>18</v>
      </c>
      <c r="J6" s="24" t="s">
        <v>17</v>
      </c>
      <c r="K6" s="25" t="s">
        <v>18</v>
      </c>
    </row>
    <row r="7" spans="1:11" ht="18">
      <c r="A7" s="33"/>
      <c r="B7" s="39"/>
      <c r="C7" s="30"/>
      <c r="D7" s="30"/>
      <c r="E7" s="10"/>
      <c r="F7" s="31"/>
      <c r="G7" s="31"/>
      <c r="H7" s="31"/>
      <c r="I7" s="31"/>
      <c r="J7" s="31"/>
      <c r="K7" s="32"/>
    </row>
    <row r="8" spans="1:11" ht="18">
      <c r="A8" s="34"/>
      <c r="B8" s="38"/>
      <c r="C8" s="16"/>
      <c r="D8" s="16"/>
      <c r="E8" s="4"/>
      <c r="F8" s="14"/>
      <c r="G8" s="14"/>
      <c r="H8" s="14"/>
      <c r="I8" s="14"/>
      <c r="J8" s="14"/>
      <c r="K8" s="15"/>
    </row>
    <row r="9" spans="1:11" ht="18">
      <c r="A9" s="34"/>
      <c r="B9" s="38"/>
      <c r="C9" s="36"/>
      <c r="D9" s="20"/>
      <c r="E9" s="6"/>
      <c r="F9" s="14"/>
      <c r="G9" s="14"/>
      <c r="H9" s="14"/>
      <c r="I9" s="14"/>
      <c r="J9" s="14"/>
      <c r="K9" s="15"/>
    </row>
    <row r="10" spans="1:11" ht="18">
      <c r="A10" s="34"/>
      <c r="B10" s="38"/>
      <c r="C10" s="36"/>
      <c r="D10" s="20"/>
      <c r="E10" s="6"/>
      <c r="F10" s="14"/>
      <c r="G10" s="14"/>
      <c r="H10" s="14"/>
      <c r="I10" s="14"/>
      <c r="J10" s="14"/>
      <c r="K10" s="15"/>
    </row>
    <row r="11" spans="1:11" ht="18">
      <c r="A11" s="34"/>
      <c r="B11" s="38"/>
      <c r="C11" s="36"/>
      <c r="D11" s="20"/>
      <c r="E11" s="6"/>
      <c r="F11" s="14"/>
      <c r="G11" s="14"/>
      <c r="H11" s="14"/>
      <c r="I11" s="14"/>
      <c r="J11" s="14"/>
      <c r="K11" s="15"/>
    </row>
    <row r="12" spans="1:11" ht="18">
      <c r="A12" s="33"/>
      <c r="B12" s="5"/>
      <c r="C12" s="36"/>
      <c r="D12" s="20"/>
      <c r="E12" s="6"/>
      <c r="F12" s="14"/>
      <c r="G12" s="14"/>
      <c r="H12" s="14"/>
      <c r="I12" s="14"/>
      <c r="J12" s="14"/>
      <c r="K12" s="15"/>
    </row>
    <row r="13" spans="1:11" ht="18">
      <c r="A13" s="34"/>
      <c r="B13" s="5"/>
      <c r="C13" s="5"/>
      <c r="D13" s="16"/>
      <c r="E13" s="4"/>
      <c r="F13" s="14"/>
      <c r="G13" s="14"/>
      <c r="H13" s="14"/>
      <c r="I13" s="14"/>
      <c r="J13" s="14"/>
      <c r="K13" s="15"/>
    </row>
    <row r="14" ht="21.75" customHeight="1"/>
  </sheetData>
  <sheetProtection selectLockedCells="1" selectUnlockedCells="1"/>
  <mergeCells count="9">
    <mergeCell ref="A2:L2"/>
    <mergeCell ref="F4:G5"/>
    <mergeCell ref="H4:I5"/>
    <mergeCell ref="J4:K5"/>
    <mergeCell ref="C4:C6"/>
    <mergeCell ref="A4:A6"/>
    <mergeCell ref="B4:B6"/>
    <mergeCell ref="D4:D6"/>
    <mergeCell ref="E4:E6"/>
  </mergeCells>
  <conditionalFormatting sqref="B8:D13">
    <cfRule type="cellIs" priority="12" dxfId="8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landscape" paperSize="9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2">
      <selection activeCell="J30" sqref="J30:P33"/>
    </sheetView>
  </sheetViews>
  <sheetFormatPr defaultColWidth="8.75390625" defaultRowHeight="12.75"/>
  <cols>
    <col min="1" max="1" width="7.875" style="0" customWidth="1"/>
    <col min="2" max="2" width="25.875" style="0" customWidth="1"/>
    <col min="3" max="3" width="15.375" style="0" hidden="1" customWidth="1"/>
    <col min="4" max="4" width="14.75390625" style="0" customWidth="1"/>
    <col min="5" max="5" width="20.00390625" style="0" customWidth="1"/>
    <col min="6" max="6" width="9.00390625" style="0" customWidth="1"/>
    <col min="7" max="7" width="8.375" style="0" customWidth="1"/>
    <col min="8" max="8" width="8.75390625" style="0" customWidth="1"/>
    <col min="9" max="9" width="8.875" style="0" customWidth="1"/>
    <col min="10" max="10" width="8.375" style="0" customWidth="1"/>
    <col min="11" max="11" width="8.875" style="0" customWidth="1"/>
    <col min="12" max="12" width="8.375" style="0" customWidth="1"/>
    <col min="13" max="13" width="8.875" style="0" customWidth="1"/>
    <col min="14" max="14" width="9.375" style="0" customWidth="1"/>
    <col min="15" max="15" width="9.625" style="0" customWidth="1"/>
  </cols>
  <sheetData>
    <row r="1" spans="1:15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1" ht="106.5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5" ht="29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60" customHeight="1">
      <c r="A4" s="98" t="s">
        <v>14</v>
      </c>
      <c r="B4" s="107" t="s">
        <v>15</v>
      </c>
      <c r="C4" s="107" t="s">
        <v>19</v>
      </c>
      <c r="D4" s="114" t="s">
        <v>16</v>
      </c>
      <c r="E4" s="101" t="s">
        <v>13</v>
      </c>
      <c r="F4" s="110" t="s">
        <v>134</v>
      </c>
      <c r="G4" s="111"/>
      <c r="H4" s="89" t="s">
        <v>135</v>
      </c>
      <c r="I4" s="90"/>
      <c r="J4" s="93" t="s">
        <v>136</v>
      </c>
      <c r="K4" s="94"/>
      <c r="L4" s="93" t="s">
        <v>137</v>
      </c>
      <c r="M4" s="94"/>
      <c r="N4" s="93" t="s">
        <v>138</v>
      </c>
      <c r="O4" s="94"/>
    </row>
    <row r="5" spans="1:15" ht="57.75" customHeight="1" thickBot="1">
      <c r="A5" s="99"/>
      <c r="B5" s="108"/>
      <c r="C5" s="108"/>
      <c r="D5" s="115"/>
      <c r="E5" s="102"/>
      <c r="F5" s="112"/>
      <c r="G5" s="113"/>
      <c r="H5" s="91"/>
      <c r="I5" s="92"/>
      <c r="J5" s="95"/>
      <c r="K5" s="96"/>
      <c r="L5" s="95"/>
      <c r="M5" s="96"/>
      <c r="N5" s="95"/>
      <c r="O5" s="96"/>
    </row>
    <row r="6" spans="1:15" ht="21" customHeight="1" thickBot="1">
      <c r="A6" s="100"/>
      <c r="B6" s="109"/>
      <c r="C6" s="109"/>
      <c r="D6" s="116"/>
      <c r="E6" s="103"/>
      <c r="F6" s="24" t="s">
        <v>17</v>
      </c>
      <c r="G6" s="25" t="s">
        <v>18</v>
      </c>
      <c r="H6" s="24" t="s">
        <v>17</v>
      </c>
      <c r="I6" s="25" t="s">
        <v>18</v>
      </c>
      <c r="J6" s="24" t="s">
        <v>17</v>
      </c>
      <c r="K6" s="25" t="s">
        <v>18</v>
      </c>
      <c r="L6" s="24" t="s">
        <v>17</v>
      </c>
      <c r="M6" s="25" t="s">
        <v>18</v>
      </c>
      <c r="N6" s="24" t="s">
        <v>17</v>
      </c>
      <c r="O6" s="25" t="s">
        <v>18</v>
      </c>
    </row>
    <row r="7" spans="1:15" ht="18">
      <c r="A7" s="76" t="s">
        <v>8</v>
      </c>
      <c r="B7" s="49" t="s">
        <v>50</v>
      </c>
      <c r="C7" s="50">
        <f>G7+K7+M7+O7</f>
        <v>98</v>
      </c>
      <c r="D7" s="50">
        <f>G7+K7+O7</f>
        <v>80</v>
      </c>
      <c r="E7" s="51" t="s">
        <v>3</v>
      </c>
      <c r="F7" s="19">
        <v>1</v>
      </c>
      <c r="G7" s="19">
        <v>25</v>
      </c>
      <c r="H7" s="19"/>
      <c r="I7" s="19" t="s">
        <v>1</v>
      </c>
      <c r="J7" s="19">
        <v>1</v>
      </c>
      <c r="K7" s="19">
        <v>25</v>
      </c>
      <c r="L7" s="19">
        <v>2</v>
      </c>
      <c r="M7" s="19">
        <v>18</v>
      </c>
      <c r="N7" s="19">
        <v>1</v>
      </c>
      <c r="O7" s="19">
        <f>25*1.2</f>
        <v>30</v>
      </c>
    </row>
    <row r="8" spans="1:15" ht="18">
      <c r="A8" s="35" t="s">
        <v>7</v>
      </c>
      <c r="B8" s="46" t="s">
        <v>52</v>
      </c>
      <c r="C8" s="50">
        <f>G8+I8+M8+O8</f>
        <v>83.6</v>
      </c>
      <c r="D8" s="16">
        <f>I8+M8+O8</f>
        <v>71.6</v>
      </c>
      <c r="E8" s="4" t="s">
        <v>41</v>
      </c>
      <c r="F8" s="8">
        <v>4</v>
      </c>
      <c r="G8" s="8">
        <v>12</v>
      </c>
      <c r="H8" s="8">
        <v>1</v>
      </c>
      <c r="I8" s="8">
        <v>25</v>
      </c>
      <c r="J8" s="8"/>
      <c r="K8" s="8" t="s">
        <v>1</v>
      </c>
      <c r="L8" s="8">
        <v>1</v>
      </c>
      <c r="M8" s="8">
        <v>25</v>
      </c>
      <c r="N8" s="8">
        <v>2</v>
      </c>
      <c r="O8" s="8">
        <f>18*1.2</f>
        <v>21.599999999999998</v>
      </c>
    </row>
    <row r="9" spans="1:15" ht="18">
      <c r="A9" s="35" t="s">
        <v>12</v>
      </c>
      <c r="B9" s="46" t="s">
        <v>5</v>
      </c>
      <c r="C9" s="50">
        <f>G9+I9+K9+O9</f>
        <v>66</v>
      </c>
      <c r="D9" s="16">
        <f>I9+O9+K9</f>
        <v>51</v>
      </c>
      <c r="E9" s="4" t="s">
        <v>32</v>
      </c>
      <c r="F9" s="8">
        <v>3</v>
      </c>
      <c r="G9" s="8">
        <v>15</v>
      </c>
      <c r="H9" s="8">
        <v>2</v>
      </c>
      <c r="I9" s="8">
        <v>18</v>
      </c>
      <c r="J9" s="8">
        <v>3</v>
      </c>
      <c r="K9" s="8">
        <v>15</v>
      </c>
      <c r="L9" s="8"/>
      <c r="M9" s="8" t="s">
        <v>1</v>
      </c>
      <c r="N9" s="8">
        <v>3</v>
      </c>
      <c r="O9" s="8">
        <f>15*1.2</f>
        <v>18</v>
      </c>
    </row>
    <row r="10" spans="1:15" ht="18">
      <c r="A10" s="66" t="s">
        <v>6</v>
      </c>
      <c r="B10" s="73" t="s">
        <v>40</v>
      </c>
      <c r="C10" s="50">
        <f>M10+O10</f>
        <v>29.4</v>
      </c>
      <c r="D10" s="16">
        <v>29.4</v>
      </c>
      <c r="E10" s="4" t="s">
        <v>41</v>
      </c>
      <c r="F10" s="8"/>
      <c r="G10" s="8"/>
      <c r="H10" s="8"/>
      <c r="I10" s="8"/>
      <c r="J10" s="8"/>
      <c r="K10" s="8"/>
      <c r="L10" s="8">
        <v>3</v>
      </c>
      <c r="M10" s="8">
        <v>15</v>
      </c>
      <c r="N10" s="8">
        <v>4</v>
      </c>
      <c r="O10" s="8">
        <f>12*1.2</f>
        <v>14.399999999999999</v>
      </c>
    </row>
    <row r="11" spans="1:15" ht="18">
      <c r="A11" s="66" t="s">
        <v>11</v>
      </c>
      <c r="B11" s="52" t="s">
        <v>51</v>
      </c>
      <c r="C11" s="50">
        <v>24</v>
      </c>
      <c r="D11" s="53">
        <v>24</v>
      </c>
      <c r="E11" s="48" t="s">
        <v>54</v>
      </c>
      <c r="F11" s="8">
        <v>2</v>
      </c>
      <c r="G11" s="8">
        <v>18</v>
      </c>
      <c r="H11" s="8">
        <v>7</v>
      </c>
      <c r="I11" s="8">
        <v>6</v>
      </c>
      <c r="J11" s="8"/>
      <c r="K11" s="8" t="s">
        <v>1</v>
      </c>
      <c r="L11" s="8"/>
      <c r="M11" s="8"/>
      <c r="N11" s="8"/>
      <c r="O11" s="8"/>
    </row>
    <row r="12" spans="1:15" ht="18">
      <c r="A12" s="66" t="s">
        <v>2</v>
      </c>
      <c r="B12" s="46" t="s">
        <v>53</v>
      </c>
      <c r="C12" s="50">
        <v>22</v>
      </c>
      <c r="D12" s="16">
        <v>22</v>
      </c>
      <c r="E12" s="4" t="s">
        <v>3</v>
      </c>
      <c r="F12" s="8">
        <v>5</v>
      </c>
      <c r="G12" s="8">
        <v>10</v>
      </c>
      <c r="H12" s="8"/>
      <c r="I12" s="8" t="s">
        <v>1</v>
      </c>
      <c r="J12" s="8"/>
      <c r="K12" s="8" t="s">
        <v>1</v>
      </c>
      <c r="L12" s="8">
        <v>4</v>
      </c>
      <c r="M12" s="8">
        <v>12</v>
      </c>
      <c r="N12" s="8"/>
      <c r="O12" s="8"/>
    </row>
    <row r="13" spans="1:15" ht="18">
      <c r="A13" s="66" t="s">
        <v>46</v>
      </c>
      <c r="B13" s="38" t="s">
        <v>63</v>
      </c>
      <c r="C13" s="50">
        <f>G13+I13+K13+O13</f>
        <v>19.2</v>
      </c>
      <c r="D13" s="16">
        <v>19.2</v>
      </c>
      <c r="E13" s="4" t="s">
        <v>66</v>
      </c>
      <c r="F13" s="8"/>
      <c r="G13" s="8"/>
      <c r="H13" s="8">
        <v>4</v>
      </c>
      <c r="I13" s="8">
        <v>12</v>
      </c>
      <c r="J13" s="8"/>
      <c r="K13" s="8"/>
      <c r="L13" s="8"/>
      <c r="M13" s="8"/>
      <c r="N13" s="8">
        <v>7</v>
      </c>
      <c r="O13" s="8">
        <f>6*1.2</f>
        <v>7.199999999999999</v>
      </c>
    </row>
    <row r="14" spans="1:15" ht="18">
      <c r="A14" s="66" t="s">
        <v>47</v>
      </c>
      <c r="B14" s="38" t="s">
        <v>105</v>
      </c>
      <c r="C14" s="50">
        <f>G14+I14+K14</f>
        <v>18</v>
      </c>
      <c r="D14" s="16">
        <v>18</v>
      </c>
      <c r="E14" s="4" t="s">
        <v>96</v>
      </c>
      <c r="F14" s="8"/>
      <c r="G14" s="8"/>
      <c r="H14" s="8"/>
      <c r="I14" s="8"/>
      <c r="J14" s="8">
        <v>2</v>
      </c>
      <c r="K14" s="8">
        <v>18</v>
      </c>
      <c r="L14" s="8"/>
      <c r="M14" s="8"/>
      <c r="N14" s="8"/>
      <c r="O14" s="8"/>
    </row>
    <row r="15" spans="1:15" ht="18">
      <c r="A15" s="67">
        <v>9</v>
      </c>
      <c r="B15" s="46" t="s">
        <v>10</v>
      </c>
      <c r="C15" s="50">
        <v>16</v>
      </c>
      <c r="D15" s="16">
        <v>16</v>
      </c>
      <c r="E15" s="4" t="s">
        <v>3</v>
      </c>
      <c r="F15" s="8">
        <v>6</v>
      </c>
      <c r="G15" s="8">
        <v>8</v>
      </c>
      <c r="H15" s="8">
        <v>6</v>
      </c>
      <c r="I15" s="8">
        <v>8</v>
      </c>
      <c r="J15" s="8"/>
      <c r="K15" s="8" t="s">
        <v>1</v>
      </c>
      <c r="L15" s="8"/>
      <c r="M15" s="8" t="s">
        <v>1</v>
      </c>
      <c r="N15" s="8"/>
      <c r="O15" s="8"/>
    </row>
    <row r="16" spans="1:15" ht="18">
      <c r="A16" s="66" t="s">
        <v>49</v>
      </c>
      <c r="B16" s="38" t="s">
        <v>62</v>
      </c>
      <c r="C16" s="50">
        <f>G16+I16+K16</f>
        <v>15</v>
      </c>
      <c r="D16" s="16">
        <v>15</v>
      </c>
      <c r="E16" s="4" t="s">
        <v>32</v>
      </c>
      <c r="F16" s="8"/>
      <c r="G16" s="8"/>
      <c r="H16" s="8">
        <v>3</v>
      </c>
      <c r="I16" s="8">
        <v>15</v>
      </c>
      <c r="J16" s="8"/>
      <c r="K16" s="8"/>
      <c r="L16" s="8"/>
      <c r="M16" s="8"/>
      <c r="N16" s="8"/>
      <c r="O16" s="8"/>
    </row>
    <row r="17" spans="1:15" ht="18">
      <c r="A17" s="47">
        <v>11</v>
      </c>
      <c r="B17" s="73" t="s">
        <v>130</v>
      </c>
      <c r="C17" s="56">
        <v>12</v>
      </c>
      <c r="D17" s="16">
        <v>12</v>
      </c>
      <c r="E17" s="4" t="s">
        <v>32</v>
      </c>
      <c r="F17" s="8"/>
      <c r="G17" s="8"/>
      <c r="H17" s="8"/>
      <c r="I17" s="8"/>
      <c r="J17" s="8"/>
      <c r="K17" s="8"/>
      <c r="L17" s="8"/>
      <c r="M17" s="8"/>
      <c r="N17" s="8">
        <v>5</v>
      </c>
      <c r="O17" s="8">
        <f>10*1.2</f>
        <v>12</v>
      </c>
    </row>
    <row r="18" spans="1:15" ht="18">
      <c r="A18" s="66" t="s">
        <v>123</v>
      </c>
      <c r="B18" s="74" t="s">
        <v>116</v>
      </c>
      <c r="C18" s="50">
        <v>10</v>
      </c>
      <c r="D18" s="18">
        <v>10</v>
      </c>
      <c r="E18" s="4" t="s">
        <v>3</v>
      </c>
      <c r="F18" s="8"/>
      <c r="G18" s="8"/>
      <c r="H18" s="8"/>
      <c r="I18" s="8"/>
      <c r="J18" s="8"/>
      <c r="K18" s="8"/>
      <c r="L18" s="8">
        <v>5</v>
      </c>
      <c r="M18" s="8">
        <v>10</v>
      </c>
      <c r="N18" s="8"/>
      <c r="O18" s="8"/>
    </row>
    <row r="19" spans="1:15" ht="18">
      <c r="A19" s="66" t="s">
        <v>124</v>
      </c>
      <c r="B19" s="37" t="s">
        <v>64</v>
      </c>
      <c r="C19" s="50">
        <f>G19+I19+K19</f>
        <v>10</v>
      </c>
      <c r="D19" s="18">
        <v>10</v>
      </c>
      <c r="E19" s="4" t="s">
        <v>32</v>
      </c>
      <c r="F19" s="8"/>
      <c r="G19" s="8"/>
      <c r="H19" s="8">
        <v>5</v>
      </c>
      <c r="I19" s="8">
        <v>10</v>
      </c>
      <c r="J19" s="8"/>
      <c r="K19" s="8"/>
      <c r="L19" s="8"/>
      <c r="M19" s="8"/>
      <c r="N19" s="8"/>
      <c r="O19" s="8"/>
    </row>
    <row r="20" spans="1:15" ht="18">
      <c r="A20" s="47">
        <v>14</v>
      </c>
      <c r="B20" s="46" t="s">
        <v>65</v>
      </c>
      <c r="C20" s="50">
        <v>9.6</v>
      </c>
      <c r="D20" s="16">
        <v>9.6</v>
      </c>
      <c r="E20" s="4" t="s">
        <v>3</v>
      </c>
      <c r="F20" s="8"/>
      <c r="G20" s="8"/>
      <c r="H20" s="8"/>
      <c r="I20" s="8" t="s">
        <v>1</v>
      </c>
      <c r="J20" s="8"/>
      <c r="K20" s="8" t="s">
        <v>1</v>
      </c>
      <c r="L20" s="8"/>
      <c r="M20" s="8" t="s">
        <v>1</v>
      </c>
      <c r="N20" s="8">
        <v>6</v>
      </c>
      <c r="O20" s="8">
        <f>8*1.2</f>
        <v>9.6</v>
      </c>
    </row>
    <row r="21" spans="1:15" ht="18">
      <c r="A21" s="47">
        <v>15</v>
      </c>
      <c r="B21" s="75" t="s">
        <v>131</v>
      </c>
      <c r="C21" s="50">
        <v>4.8</v>
      </c>
      <c r="D21" s="17">
        <v>4.8</v>
      </c>
      <c r="E21" s="4" t="s">
        <v>3</v>
      </c>
      <c r="F21" s="8"/>
      <c r="G21" s="8"/>
      <c r="H21" s="8"/>
      <c r="I21" s="8"/>
      <c r="J21" s="8"/>
      <c r="K21" s="8"/>
      <c r="L21" s="8"/>
      <c r="M21" s="8"/>
      <c r="N21" s="8">
        <v>8</v>
      </c>
      <c r="O21" s="8">
        <f>4*1.2</f>
        <v>4.8</v>
      </c>
    </row>
    <row r="22" spans="1:15" ht="18">
      <c r="A22" s="47"/>
      <c r="B22" s="75" t="s">
        <v>117</v>
      </c>
      <c r="C22" s="50">
        <v>0</v>
      </c>
      <c r="D22" s="17">
        <v>0</v>
      </c>
      <c r="E22" s="4" t="s">
        <v>43</v>
      </c>
      <c r="F22" s="8"/>
      <c r="G22" s="8"/>
      <c r="H22" s="8"/>
      <c r="I22" s="8"/>
      <c r="J22" s="8"/>
      <c r="K22" s="8"/>
      <c r="L22" s="8"/>
      <c r="M22" s="8" t="s">
        <v>1</v>
      </c>
      <c r="N22" s="8"/>
      <c r="O22" s="8"/>
    </row>
    <row r="23" spans="1:15" ht="18">
      <c r="A23" s="47"/>
      <c r="B23" s="75" t="s">
        <v>133</v>
      </c>
      <c r="C23" s="50">
        <v>0</v>
      </c>
      <c r="D23" s="17">
        <v>0</v>
      </c>
      <c r="E23" s="4" t="s">
        <v>3</v>
      </c>
      <c r="F23" s="8"/>
      <c r="G23" s="8"/>
      <c r="H23" s="8"/>
      <c r="I23" s="8"/>
      <c r="J23" s="8"/>
      <c r="K23" s="8"/>
      <c r="L23" s="8"/>
      <c r="M23" s="8"/>
      <c r="N23" s="8"/>
      <c r="O23" s="8" t="s">
        <v>1</v>
      </c>
    </row>
    <row r="24" spans="1:15" ht="18">
      <c r="A24" s="47"/>
      <c r="B24" s="75" t="s">
        <v>132</v>
      </c>
      <c r="C24" s="50">
        <v>0</v>
      </c>
      <c r="D24" s="17">
        <v>0</v>
      </c>
      <c r="E24" s="4" t="s">
        <v>96</v>
      </c>
      <c r="F24" s="8"/>
      <c r="G24" s="8"/>
      <c r="H24" s="8"/>
      <c r="I24" s="8"/>
      <c r="J24" s="8"/>
      <c r="K24" s="8"/>
      <c r="L24" s="8"/>
      <c r="M24" s="8"/>
      <c r="N24" s="8"/>
      <c r="O24" s="8" t="s">
        <v>1</v>
      </c>
    </row>
    <row r="25" spans="1:15" ht="18">
      <c r="A25" s="29"/>
      <c r="B25" s="40" t="s">
        <v>106</v>
      </c>
      <c r="C25" s="50">
        <v>0</v>
      </c>
      <c r="D25" s="17">
        <v>0</v>
      </c>
      <c r="E25" s="4" t="s">
        <v>41</v>
      </c>
      <c r="F25" s="8"/>
      <c r="G25" s="8"/>
      <c r="H25" s="8"/>
      <c r="I25" s="8"/>
      <c r="J25" s="8"/>
      <c r="K25" s="8" t="s">
        <v>1</v>
      </c>
      <c r="L25" s="8"/>
      <c r="M25" s="8"/>
      <c r="N25" s="8"/>
      <c r="O25" s="8"/>
    </row>
    <row r="26" spans="1:15" ht="18">
      <c r="A26" s="29"/>
      <c r="B26" s="38" t="s">
        <v>107</v>
      </c>
      <c r="C26" s="50">
        <v>0</v>
      </c>
      <c r="D26" s="16">
        <v>0</v>
      </c>
      <c r="E26" s="4" t="s">
        <v>96</v>
      </c>
      <c r="F26" s="8"/>
      <c r="G26" s="8"/>
      <c r="H26" s="8"/>
      <c r="I26" s="8"/>
      <c r="J26" s="8"/>
      <c r="K26" s="8" t="s">
        <v>1</v>
      </c>
      <c r="L26" s="8"/>
      <c r="M26" s="8"/>
      <c r="N26" s="8"/>
      <c r="O26" s="8"/>
    </row>
    <row r="30" spans="2:16" ht="12.75" customHeight="1">
      <c r="B30" s="86" t="s">
        <v>143</v>
      </c>
      <c r="J30" s="117" t="s">
        <v>146</v>
      </c>
      <c r="K30" s="117"/>
      <c r="L30" s="117"/>
      <c r="M30" s="117"/>
      <c r="N30" s="117"/>
      <c r="O30" s="117"/>
      <c r="P30" s="117"/>
    </row>
    <row r="31" spans="2:16" ht="12.75" customHeight="1">
      <c r="B31" s="87" t="s">
        <v>144</v>
      </c>
      <c r="J31" s="117" t="s">
        <v>147</v>
      </c>
      <c r="K31" s="117"/>
      <c r="L31" s="117"/>
      <c r="M31" s="117"/>
      <c r="N31" s="117"/>
      <c r="O31" s="117"/>
      <c r="P31" s="117"/>
    </row>
    <row r="32" spans="2:16" ht="12.75" customHeight="1">
      <c r="B32" s="87" t="s">
        <v>145</v>
      </c>
      <c r="J32" s="117" t="s">
        <v>148</v>
      </c>
      <c r="K32" s="117"/>
      <c r="L32" s="117"/>
      <c r="M32" s="117"/>
      <c r="N32" s="117"/>
      <c r="O32" s="117"/>
      <c r="P32" s="117"/>
    </row>
    <row r="33" spans="10:16" ht="12.75" customHeight="1">
      <c r="J33" s="117" t="s">
        <v>149</v>
      </c>
      <c r="K33" s="117"/>
      <c r="L33" s="117"/>
      <c r="M33" s="117"/>
      <c r="N33" s="117"/>
      <c r="O33" s="117"/>
      <c r="P33" s="117"/>
    </row>
  </sheetData>
  <sheetProtection selectLockedCells="1" selectUnlockedCells="1"/>
  <mergeCells count="15">
    <mergeCell ref="A2:K2"/>
    <mergeCell ref="A4:A6"/>
    <mergeCell ref="B4:B6"/>
    <mergeCell ref="D4:D6"/>
    <mergeCell ref="E4:E6"/>
    <mergeCell ref="C4:C6"/>
    <mergeCell ref="J30:P30"/>
    <mergeCell ref="J31:P31"/>
    <mergeCell ref="J32:P32"/>
    <mergeCell ref="J33:P33"/>
    <mergeCell ref="F4:G5"/>
    <mergeCell ref="H4:I5"/>
    <mergeCell ref="J4:K5"/>
    <mergeCell ref="N4:O5"/>
    <mergeCell ref="L4:M5"/>
  </mergeCells>
  <conditionalFormatting sqref="B7:D26">
    <cfRule type="cellIs" priority="11" dxfId="8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6">
      <selection activeCell="E31" sqref="E31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2.25390625" style="0" customWidth="1"/>
    <col min="4" max="4" width="12.00390625" style="0" customWidth="1"/>
    <col min="5" max="5" width="24.375" style="0" customWidth="1"/>
    <col min="6" max="6" width="11.625" style="0" customWidth="1"/>
    <col min="7" max="7" width="11.00390625" style="0" customWidth="1"/>
    <col min="8" max="9" width="10.75390625" style="0" customWidth="1"/>
    <col min="10" max="10" width="13.125" style="0" hidden="1" customWidth="1"/>
    <col min="11" max="12" width="10.75390625" style="0" customWidth="1"/>
  </cols>
  <sheetData>
    <row r="1" spans="1:12" ht="3" customHeight="1">
      <c r="A1" s="1"/>
      <c r="B1" s="2"/>
      <c r="C1" s="2"/>
      <c r="D1" s="2"/>
      <c r="E1" s="2"/>
      <c r="F1" s="3"/>
      <c r="G1" s="3"/>
      <c r="H1" s="3"/>
      <c r="I1" s="3"/>
      <c r="K1" s="3"/>
      <c r="L1" s="3"/>
    </row>
    <row r="2" spans="1:14" ht="136.5" customHeight="1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N2" s="22"/>
    </row>
    <row r="3" spans="1:14" ht="8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N3" s="22"/>
    </row>
    <row r="4" spans="1:12" ht="60" customHeight="1">
      <c r="A4" s="120" t="s">
        <v>14</v>
      </c>
      <c r="B4" s="101" t="s">
        <v>15</v>
      </c>
      <c r="C4" s="107" t="s">
        <v>19</v>
      </c>
      <c r="D4" s="114" t="s">
        <v>16</v>
      </c>
      <c r="E4" s="101" t="s">
        <v>13</v>
      </c>
      <c r="F4" s="89" t="s">
        <v>139</v>
      </c>
      <c r="G4" s="90"/>
      <c r="H4" s="93" t="s">
        <v>140</v>
      </c>
      <c r="I4" s="94"/>
      <c r="J4" s="118"/>
      <c r="K4" s="93" t="s">
        <v>141</v>
      </c>
      <c r="L4" s="94"/>
    </row>
    <row r="5" spans="1:12" ht="35.25" customHeight="1" thickBot="1">
      <c r="A5" s="121"/>
      <c r="B5" s="102"/>
      <c r="C5" s="108"/>
      <c r="D5" s="115"/>
      <c r="E5" s="102"/>
      <c r="F5" s="91"/>
      <c r="G5" s="92"/>
      <c r="H5" s="95"/>
      <c r="I5" s="96"/>
      <c r="J5" s="119"/>
      <c r="K5" s="95"/>
      <c r="L5" s="96"/>
    </row>
    <row r="6" spans="1:12" ht="21" customHeight="1" thickBot="1">
      <c r="A6" s="122"/>
      <c r="B6" s="103"/>
      <c r="C6" s="109"/>
      <c r="D6" s="116"/>
      <c r="E6" s="103"/>
      <c r="F6" s="24" t="s">
        <v>17</v>
      </c>
      <c r="G6" s="25" t="s">
        <v>18</v>
      </c>
      <c r="H6" s="24" t="s">
        <v>17</v>
      </c>
      <c r="I6" s="25" t="s">
        <v>18</v>
      </c>
      <c r="J6" s="28" t="s">
        <v>0</v>
      </c>
      <c r="K6" s="24" t="s">
        <v>17</v>
      </c>
      <c r="L6" s="25" t="s">
        <v>18</v>
      </c>
    </row>
    <row r="7" spans="1:12" ht="18">
      <c r="A7" s="35" t="s">
        <v>8</v>
      </c>
      <c r="B7" s="37" t="s">
        <v>76</v>
      </c>
      <c r="C7" s="70">
        <f>I7+L7</f>
        <v>48</v>
      </c>
      <c r="D7" s="18">
        <v>48</v>
      </c>
      <c r="E7" s="4" t="s">
        <v>95</v>
      </c>
      <c r="F7" s="8"/>
      <c r="G7" s="8" t="s">
        <v>1</v>
      </c>
      <c r="H7" s="8">
        <v>2</v>
      </c>
      <c r="I7" s="8">
        <v>18</v>
      </c>
      <c r="J7" s="12"/>
      <c r="K7" s="8">
        <v>1</v>
      </c>
      <c r="L7" s="8">
        <f>25*1.2</f>
        <v>30</v>
      </c>
    </row>
    <row r="8" spans="1:12" ht="18">
      <c r="A8" s="35" t="s">
        <v>7</v>
      </c>
      <c r="B8" s="38" t="s">
        <v>69</v>
      </c>
      <c r="C8" s="70">
        <f>G8+L8</f>
        <v>36.599999999999994</v>
      </c>
      <c r="D8" s="18">
        <v>36.6</v>
      </c>
      <c r="E8" s="7" t="s">
        <v>55</v>
      </c>
      <c r="F8" s="8">
        <v>3</v>
      </c>
      <c r="G8" s="8">
        <v>15</v>
      </c>
      <c r="H8" s="8"/>
      <c r="I8" s="8" t="s">
        <v>1</v>
      </c>
      <c r="J8" s="12"/>
      <c r="K8" s="8">
        <v>2</v>
      </c>
      <c r="L8" s="8">
        <f>18*1.2</f>
        <v>21.599999999999998</v>
      </c>
    </row>
    <row r="9" spans="1:12" ht="18">
      <c r="A9" s="72" t="s">
        <v>12</v>
      </c>
      <c r="B9" s="38" t="s">
        <v>108</v>
      </c>
      <c r="C9" s="70">
        <v>25</v>
      </c>
      <c r="D9" s="16">
        <v>25</v>
      </c>
      <c r="E9" s="4" t="s">
        <v>3</v>
      </c>
      <c r="F9" s="8"/>
      <c r="G9" s="8"/>
      <c r="H9" s="8">
        <v>1</v>
      </c>
      <c r="I9" s="8">
        <v>25</v>
      </c>
      <c r="J9" s="12"/>
      <c r="K9" s="8"/>
      <c r="L9" s="8" t="s">
        <v>1</v>
      </c>
    </row>
    <row r="10" spans="1:12" ht="18">
      <c r="A10" s="65" t="s">
        <v>6</v>
      </c>
      <c r="B10" s="37" t="s">
        <v>67</v>
      </c>
      <c r="C10" s="70">
        <f>G10</f>
        <v>25</v>
      </c>
      <c r="D10" s="18">
        <v>25</v>
      </c>
      <c r="E10" s="4" t="s">
        <v>41</v>
      </c>
      <c r="F10" s="19">
        <v>1</v>
      </c>
      <c r="G10" s="19">
        <v>25</v>
      </c>
      <c r="H10" s="19"/>
      <c r="I10" s="19"/>
      <c r="J10" s="12"/>
      <c r="K10" s="19"/>
      <c r="L10" s="19"/>
    </row>
    <row r="11" spans="1:12" ht="18">
      <c r="A11" s="66" t="s">
        <v>11</v>
      </c>
      <c r="B11" s="38" t="s">
        <v>68</v>
      </c>
      <c r="C11" s="70">
        <f>G11</f>
        <v>18</v>
      </c>
      <c r="D11" s="16">
        <v>18</v>
      </c>
      <c r="E11" s="4" t="s">
        <v>3</v>
      </c>
      <c r="F11" s="8">
        <v>2</v>
      </c>
      <c r="G11" s="8">
        <v>18</v>
      </c>
      <c r="H11" s="8"/>
      <c r="I11" s="8" t="s">
        <v>1</v>
      </c>
      <c r="J11" s="12"/>
      <c r="K11" s="8"/>
      <c r="L11" s="8"/>
    </row>
    <row r="12" spans="1:12" ht="18">
      <c r="A12" s="66" t="s">
        <v>2</v>
      </c>
      <c r="B12" s="38" t="s">
        <v>73</v>
      </c>
      <c r="C12" s="70">
        <v>15</v>
      </c>
      <c r="D12" s="16">
        <v>15</v>
      </c>
      <c r="E12" s="4" t="s">
        <v>3</v>
      </c>
      <c r="F12" s="8"/>
      <c r="G12" s="8" t="s">
        <v>1</v>
      </c>
      <c r="H12" s="8">
        <v>3</v>
      </c>
      <c r="I12" s="8">
        <v>15</v>
      </c>
      <c r="J12" s="12"/>
      <c r="K12" s="8"/>
      <c r="L12" s="8"/>
    </row>
    <row r="13" spans="1:12" ht="18">
      <c r="A13" s="66" t="s">
        <v>46</v>
      </c>
      <c r="B13" s="38" t="s">
        <v>70</v>
      </c>
      <c r="C13" s="70">
        <f>G13</f>
        <v>12</v>
      </c>
      <c r="D13" s="18">
        <v>12</v>
      </c>
      <c r="E13" s="4" t="s">
        <v>3</v>
      </c>
      <c r="F13" s="8">
        <v>4</v>
      </c>
      <c r="G13" s="8">
        <v>12</v>
      </c>
      <c r="H13" s="8"/>
      <c r="I13" s="8"/>
      <c r="J13" s="12"/>
      <c r="K13" s="8"/>
      <c r="L13" s="8"/>
    </row>
    <row r="14" spans="1:12" ht="18">
      <c r="A14" s="66" t="s">
        <v>47</v>
      </c>
      <c r="B14" s="38" t="s">
        <v>71</v>
      </c>
      <c r="C14" s="70">
        <f>G14</f>
        <v>10</v>
      </c>
      <c r="D14" s="18">
        <v>10</v>
      </c>
      <c r="E14" s="13" t="s">
        <v>94</v>
      </c>
      <c r="F14" s="8">
        <v>5</v>
      </c>
      <c r="G14" s="8">
        <v>10</v>
      </c>
      <c r="H14" s="8"/>
      <c r="I14" s="8" t="s">
        <v>1</v>
      </c>
      <c r="J14" s="12"/>
      <c r="K14" s="8"/>
      <c r="L14" s="8"/>
    </row>
    <row r="15" spans="1:12" ht="18">
      <c r="A15" s="66"/>
      <c r="B15" s="40" t="s">
        <v>72</v>
      </c>
      <c r="C15" s="70">
        <v>0</v>
      </c>
      <c r="D15" s="17">
        <v>0</v>
      </c>
      <c r="E15" s="4" t="s">
        <v>3</v>
      </c>
      <c r="F15" s="8"/>
      <c r="G15" s="8" t="s">
        <v>1</v>
      </c>
      <c r="H15" s="8"/>
      <c r="I15" s="8"/>
      <c r="J15" s="12"/>
      <c r="K15" s="8"/>
      <c r="L15" s="8" t="s">
        <v>1</v>
      </c>
    </row>
    <row r="16" spans="1:12" ht="18">
      <c r="A16" s="66"/>
      <c r="B16" s="38" t="s">
        <v>74</v>
      </c>
      <c r="C16" s="70">
        <v>0</v>
      </c>
      <c r="D16" s="16">
        <v>0</v>
      </c>
      <c r="E16" s="4" t="s">
        <v>97</v>
      </c>
      <c r="F16" s="8"/>
      <c r="G16" s="8" t="s">
        <v>1</v>
      </c>
      <c r="H16" s="8"/>
      <c r="I16" s="8" t="s">
        <v>1</v>
      </c>
      <c r="J16" s="12"/>
      <c r="K16" s="8"/>
      <c r="L16" s="8"/>
    </row>
    <row r="17" spans="1:12" ht="18">
      <c r="A17" s="66"/>
      <c r="B17" s="62" t="s">
        <v>75</v>
      </c>
      <c r="C17" s="70">
        <v>0</v>
      </c>
      <c r="D17" s="21">
        <v>0</v>
      </c>
      <c r="E17" s="4" t="s">
        <v>3</v>
      </c>
      <c r="F17" s="8"/>
      <c r="G17" s="8" t="s">
        <v>1</v>
      </c>
      <c r="H17" s="8"/>
      <c r="I17" s="8" t="s">
        <v>1</v>
      </c>
      <c r="J17" s="12"/>
      <c r="K17" s="8"/>
      <c r="L17" s="8"/>
    </row>
    <row r="18" spans="1:12" ht="18">
      <c r="A18" s="66"/>
      <c r="B18" s="40" t="s">
        <v>77</v>
      </c>
      <c r="C18" s="70">
        <v>0</v>
      </c>
      <c r="D18" s="17">
        <v>0</v>
      </c>
      <c r="E18" s="4" t="s">
        <v>41</v>
      </c>
      <c r="F18" s="8"/>
      <c r="G18" s="8" t="s">
        <v>1</v>
      </c>
      <c r="H18" s="8"/>
      <c r="I18" s="8"/>
      <c r="J18" s="12"/>
      <c r="K18" s="8"/>
      <c r="L18" s="8"/>
    </row>
    <row r="19" spans="1:12" ht="18">
      <c r="A19" s="66"/>
      <c r="B19" s="38" t="s">
        <v>78</v>
      </c>
      <c r="C19" s="70">
        <v>0</v>
      </c>
      <c r="D19" s="16">
        <v>0</v>
      </c>
      <c r="E19" s="4" t="s">
        <v>3</v>
      </c>
      <c r="F19" s="8"/>
      <c r="G19" s="8" t="s">
        <v>1</v>
      </c>
      <c r="H19" s="8"/>
      <c r="I19" s="8"/>
      <c r="J19" s="12"/>
      <c r="K19" s="8"/>
      <c r="L19" s="8"/>
    </row>
    <row r="20" spans="1:12" ht="18">
      <c r="A20" s="66"/>
      <c r="B20" s="38" t="s">
        <v>79</v>
      </c>
      <c r="C20" s="70">
        <v>0</v>
      </c>
      <c r="D20" s="16">
        <v>0</v>
      </c>
      <c r="E20" s="4" t="s">
        <v>96</v>
      </c>
      <c r="F20" s="8"/>
      <c r="G20" s="8" t="s">
        <v>1</v>
      </c>
      <c r="H20" s="8"/>
      <c r="I20" s="8"/>
      <c r="J20" s="12"/>
      <c r="K20" s="8"/>
      <c r="L20" s="8" t="s">
        <v>1</v>
      </c>
    </row>
    <row r="21" spans="1:12" ht="18">
      <c r="A21" s="66"/>
      <c r="B21" s="38" t="s">
        <v>109</v>
      </c>
      <c r="C21" s="70">
        <f>G21</f>
        <v>0</v>
      </c>
      <c r="D21" s="16">
        <v>0</v>
      </c>
      <c r="E21" s="4" t="s">
        <v>150</v>
      </c>
      <c r="F21" s="8"/>
      <c r="G21" s="8"/>
      <c r="H21" s="8"/>
      <c r="I21" s="8" t="s">
        <v>1</v>
      </c>
      <c r="J21" s="12"/>
      <c r="K21" s="8"/>
      <c r="L21" s="8"/>
    </row>
    <row r="22" spans="1:12" ht="18">
      <c r="A22" s="66"/>
      <c r="B22" s="38" t="s">
        <v>110</v>
      </c>
      <c r="C22" s="70">
        <f>G22</f>
        <v>0</v>
      </c>
      <c r="D22" s="16">
        <v>0</v>
      </c>
      <c r="E22" s="4" t="s">
        <v>98</v>
      </c>
      <c r="F22" s="8"/>
      <c r="G22" s="8"/>
      <c r="H22" s="8"/>
      <c r="I22" s="8" t="s">
        <v>1</v>
      </c>
      <c r="J22" s="12"/>
      <c r="K22" s="8"/>
      <c r="L22" s="8"/>
    </row>
    <row r="23" spans="1:12" ht="18">
      <c r="A23" s="29"/>
      <c r="B23" s="40"/>
      <c r="C23" s="40"/>
      <c r="D23" s="17"/>
      <c r="E23" s="4"/>
      <c r="F23" s="8"/>
      <c r="G23" s="8"/>
      <c r="H23" s="8"/>
      <c r="I23" s="8"/>
      <c r="J23" s="12"/>
      <c r="K23" s="8"/>
      <c r="L23" s="8"/>
    </row>
    <row r="24" spans="1:12" ht="18">
      <c r="A24" s="35"/>
      <c r="B24" s="38"/>
      <c r="C24" s="38"/>
      <c r="D24" s="16"/>
      <c r="E24" s="4"/>
      <c r="F24" s="8"/>
      <c r="G24" s="8"/>
      <c r="H24" s="8"/>
      <c r="I24" s="8"/>
      <c r="J24" s="12"/>
      <c r="K24" s="8"/>
      <c r="L24" s="8"/>
    </row>
    <row r="29" spans="2:16" ht="12.75">
      <c r="B29" s="86" t="s">
        <v>143</v>
      </c>
      <c r="J29" s="117" t="s">
        <v>146</v>
      </c>
      <c r="K29" s="117"/>
      <c r="L29" s="117"/>
      <c r="M29" s="117"/>
      <c r="N29" s="117"/>
      <c r="O29" s="117"/>
      <c r="P29" s="117"/>
    </row>
    <row r="30" spans="2:16" ht="12.75">
      <c r="B30" s="87" t="s">
        <v>144</v>
      </c>
      <c r="J30" s="117" t="s">
        <v>147</v>
      </c>
      <c r="K30" s="117"/>
      <c r="L30" s="117"/>
      <c r="M30" s="117"/>
      <c r="N30" s="117"/>
      <c r="O30" s="117"/>
      <c r="P30" s="117"/>
    </row>
    <row r="31" spans="2:16" ht="12.75">
      <c r="B31" s="87" t="s">
        <v>145</v>
      </c>
      <c r="J31" s="117" t="s">
        <v>148</v>
      </c>
      <c r="K31" s="117"/>
      <c r="L31" s="117"/>
      <c r="M31" s="117"/>
      <c r="N31" s="117"/>
      <c r="O31" s="117"/>
      <c r="P31" s="117"/>
    </row>
    <row r="32" spans="10:16" ht="12.75">
      <c r="J32" s="117" t="s">
        <v>149</v>
      </c>
      <c r="K32" s="117"/>
      <c r="L32" s="117"/>
      <c r="M32" s="117"/>
      <c r="N32" s="117"/>
      <c r="O32" s="117"/>
      <c r="P32" s="117"/>
    </row>
  </sheetData>
  <sheetProtection selectLockedCells="1" selectUnlockedCells="1"/>
  <mergeCells count="14">
    <mergeCell ref="A2:K2"/>
    <mergeCell ref="J4:J5"/>
    <mergeCell ref="A4:A6"/>
    <mergeCell ref="B4:B6"/>
    <mergeCell ref="D4:D6"/>
    <mergeCell ref="E4:E6"/>
    <mergeCell ref="C4:C6"/>
    <mergeCell ref="K4:L5"/>
    <mergeCell ref="J29:P29"/>
    <mergeCell ref="J30:P30"/>
    <mergeCell ref="J31:P31"/>
    <mergeCell ref="J32:P32"/>
    <mergeCell ref="F4:G5"/>
    <mergeCell ref="H4:I5"/>
  </mergeCells>
  <conditionalFormatting sqref="D16 B16 C16:C20 B18:B20 D18:D20 B21:D22 B7:D15">
    <cfRule type="cellIs" priority="2" dxfId="8" operator="equal" stopIfTrue="1">
      <formula>"-"</formula>
    </cfRule>
  </conditionalFormatting>
  <conditionalFormatting sqref="B23:D24">
    <cfRule type="cellIs" priority="1" dxfId="8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8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8">
      <selection activeCell="B28" sqref="B28"/>
    </sheetView>
  </sheetViews>
  <sheetFormatPr defaultColWidth="8.75390625" defaultRowHeight="12.75"/>
  <cols>
    <col min="1" max="1" width="7.875" style="0" customWidth="1"/>
    <col min="2" max="2" width="27.00390625" style="0" customWidth="1"/>
    <col min="3" max="3" width="12.00390625" style="0" customWidth="1"/>
    <col min="4" max="4" width="24.375" style="0" customWidth="1"/>
    <col min="5" max="5" width="11.625" style="0" customWidth="1"/>
    <col min="6" max="6" width="11.00390625" style="0" customWidth="1"/>
    <col min="7" max="8" width="10.75390625" style="0" customWidth="1"/>
    <col min="9" max="9" width="13.125" style="0" hidden="1" customWidth="1"/>
  </cols>
  <sheetData>
    <row r="1" spans="1:8" ht="3" customHeight="1">
      <c r="A1" s="1"/>
      <c r="B1" s="2"/>
      <c r="C1" s="2"/>
      <c r="D1" s="2"/>
      <c r="E1" s="3"/>
      <c r="F1" s="3"/>
      <c r="G1" s="3"/>
      <c r="H1" s="3"/>
    </row>
    <row r="2" spans="1:13" ht="136.5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M2" s="22"/>
    </row>
    <row r="3" spans="1:13" ht="8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M3" s="22"/>
    </row>
    <row r="4" spans="1:9" ht="60" customHeight="1">
      <c r="A4" s="120" t="s">
        <v>14</v>
      </c>
      <c r="B4" s="101" t="s">
        <v>15</v>
      </c>
      <c r="C4" s="114" t="s">
        <v>16</v>
      </c>
      <c r="D4" s="101" t="s">
        <v>13</v>
      </c>
      <c r="E4" s="89" t="s">
        <v>139</v>
      </c>
      <c r="F4" s="90"/>
      <c r="G4" s="93" t="s">
        <v>142</v>
      </c>
      <c r="H4" s="94"/>
      <c r="I4" s="118"/>
    </row>
    <row r="5" spans="1:9" ht="35.25" customHeight="1" thickBot="1">
      <c r="A5" s="121"/>
      <c r="B5" s="102"/>
      <c r="C5" s="115"/>
      <c r="D5" s="102"/>
      <c r="E5" s="91"/>
      <c r="F5" s="92"/>
      <c r="G5" s="95"/>
      <c r="H5" s="96"/>
      <c r="I5" s="119"/>
    </row>
    <row r="6" spans="1:9" ht="21" customHeight="1" thickBot="1">
      <c r="A6" s="122"/>
      <c r="B6" s="103"/>
      <c r="C6" s="116"/>
      <c r="D6" s="103"/>
      <c r="E6" s="24" t="s">
        <v>17</v>
      </c>
      <c r="F6" s="25" t="s">
        <v>18</v>
      </c>
      <c r="G6" s="24" t="s">
        <v>17</v>
      </c>
      <c r="H6" s="25" t="s">
        <v>18</v>
      </c>
      <c r="I6" s="28" t="s">
        <v>0</v>
      </c>
    </row>
    <row r="7" spans="1:9" ht="18">
      <c r="A7" s="72" t="s">
        <v>8</v>
      </c>
      <c r="B7" s="37" t="s">
        <v>80</v>
      </c>
      <c r="C7" s="18">
        <f>F7+H7</f>
        <v>37</v>
      </c>
      <c r="D7" s="10" t="s">
        <v>97</v>
      </c>
      <c r="E7" s="19">
        <v>1</v>
      </c>
      <c r="F7" s="19">
        <v>25</v>
      </c>
      <c r="G7" s="19">
        <v>4</v>
      </c>
      <c r="H7" s="19">
        <v>12</v>
      </c>
      <c r="I7" s="12"/>
    </row>
    <row r="8" spans="1:9" ht="18">
      <c r="A8" s="35" t="s">
        <v>7</v>
      </c>
      <c r="B8" s="38" t="s">
        <v>87</v>
      </c>
      <c r="C8" s="18">
        <f>F8+H8</f>
        <v>35</v>
      </c>
      <c r="D8" s="4" t="s">
        <v>97</v>
      </c>
      <c r="E8" s="8">
        <v>5</v>
      </c>
      <c r="F8" s="8">
        <v>10</v>
      </c>
      <c r="G8" s="8">
        <v>1</v>
      </c>
      <c r="H8" s="8">
        <v>25</v>
      </c>
      <c r="I8" s="12"/>
    </row>
    <row r="9" spans="1:9" ht="18">
      <c r="A9" s="29">
        <v>3</v>
      </c>
      <c r="B9" s="38" t="s">
        <v>82</v>
      </c>
      <c r="C9" s="18">
        <f>F9+H9</f>
        <v>33</v>
      </c>
      <c r="D9" s="7" t="s">
        <v>97</v>
      </c>
      <c r="E9" s="8">
        <v>3</v>
      </c>
      <c r="F9" s="8">
        <v>15</v>
      </c>
      <c r="G9" s="8">
        <v>2</v>
      </c>
      <c r="H9" s="8">
        <v>18</v>
      </c>
      <c r="I9" s="12"/>
    </row>
    <row r="10" spans="1:9" ht="18">
      <c r="A10" s="66" t="s">
        <v>6</v>
      </c>
      <c r="B10" s="38" t="s">
        <v>81</v>
      </c>
      <c r="C10" s="18">
        <f aca="true" t="shared" si="0" ref="C10:C16">F10+H10</f>
        <v>28</v>
      </c>
      <c r="D10" s="4" t="s">
        <v>97</v>
      </c>
      <c r="E10" s="8">
        <v>2</v>
      </c>
      <c r="F10" s="8">
        <v>18</v>
      </c>
      <c r="G10" s="8">
        <v>5</v>
      </c>
      <c r="H10" s="8">
        <v>10</v>
      </c>
      <c r="I10" s="12"/>
    </row>
    <row r="11" spans="1:9" ht="18">
      <c r="A11" s="66" t="s">
        <v>11</v>
      </c>
      <c r="B11" s="38" t="s">
        <v>86</v>
      </c>
      <c r="C11" s="18">
        <f t="shared" si="0"/>
        <v>27</v>
      </c>
      <c r="D11" s="4" t="s">
        <v>97</v>
      </c>
      <c r="E11" s="8">
        <v>4</v>
      </c>
      <c r="F11" s="8">
        <v>12</v>
      </c>
      <c r="G11" s="8">
        <v>3</v>
      </c>
      <c r="H11" s="8">
        <v>15</v>
      </c>
      <c r="I11" s="12"/>
    </row>
    <row r="12" spans="1:9" ht="18">
      <c r="A12" s="67">
        <v>6</v>
      </c>
      <c r="B12" s="73" t="s">
        <v>118</v>
      </c>
      <c r="C12" s="18">
        <f>F12+H12</f>
        <v>8</v>
      </c>
      <c r="D12" s="13" t="s">
        <v>98</v>
      </c>
      <c r="E12" s="8"/>
      <c r="F12" s="8"/>
      <c r="G12" s="8">
        <v>6</v>
      </c>
      <c r="H12" s="8">
        <v>8</v>
      </c>
      <c r="I12" s="12"/>
    </row>
    <row r="13" spans="1:9" ht="18">
      <c r="A13" s="29">
        <v>7</v>
      </c>
      <c r="B13" s="75" t="s">
        <v>119</v>
      </c>
      <c r="C13" s="18">
        <f>F13+H13</f>
        <v>6</v>
      </c>
      <c r="D13" s="4" t="s">
        <v>32</v>
      </c>
      <c r="E13" s="8"/>
      <c r="F13" s="8"/>
      <c r="G13" s="8">
        <v>7</v>
      </c>
      <c r="H13" s="8">
        <v>6</v>
      </c>
      <c r="I13" s="12"/>
    </row>
    <row r="14" spans="1:9" ht="18">
      <c r="A14" s="35"/>
      <c r="B14" s="38" t="s">
        <v>83</v>
      </c>
      <c r="C14" s="18">
        <f t="shared" si="0"/>
        <v>0</v>
      </c>
      <c r="D14" s="4" t="s">
        <v>90</v>
      </c>
      <c r="E14" s="8">
        <v>0</v>
      </c>
      <c r="F14" s="8">
        <v>0</v>
      </c>
      <c r="G14" s="8"/>
      <c r="H14" s="8"/>
      <c r="I14" s="12"/>
    </row>
    <row r="15" spans="1:9" ht="18">
      <c r="A15" s="29"/>
      <c r="B15" s="38" t="s">
        <v>84</v>
      </c>
      <c r="C15" s="18">
        <f t="shared" si="0"/>
        <v>0</v>
      </c>
      <c r="D15" s="13" t="s">
        <v>91</v>
      </c>
      <c r="E15" s="8">
        <v>0</v>
      </c>
      <c r="F15" s="8">
        <v>0</v>
      </c>
      <c r="G15" s="8"/>
      <c r="H15" s="8">
        <v>0</v>
      </c>
      <c r="I15" s="12"/>
    </row>
    <row r="16" spans="1:9" ht="18">
      <c r="A16" s="29"/>
      <c r="B16" s="40" t="s">
        <v>85</v>
      </c>
      <c r="C16" s="18">
        <f t="shared" si="0"/>
        <v>0</v>
      </c>
      <c r="D16" s="4" t="s">
        <v>90</v>
      </c>
      <c r="E16" s="8">
        <v>0</v>
      </c>
      <c r="F16" s="8">
        <v>0</v>
      </c>
      <c r="G16" s="8"/>
      <c r="H16" s="8"/>
      <c r="I16" s="12"/>
    </row>
    <row r="17" spans="1:9" ht="18">
      <c r="A17" s="9"/>
      <c r="B17" s="62" t="s">
        <v>88</v>
      </c>
      <c r="C17" s="18">
        <v>0</v>
      </c>
      <c r="D17" s="4" t="s">
        <v>90</v>
      </c>
      <c r="E17" s="8"/>
      <c r="F17" s="8" t="s">
        <v>1</v>
      </c>
      <c r="G17" s="8"/>
      <c r="H17" s="8"/>
      <c r="I17" s="12"/>
    </row>
    <row r="18" spans="1:9" ht="18">
      <c r="A18" s="9"/>
      <c r="B18" s="37" t="s">
        <v>89</v>
      </c>
      <c r="C18" s="18">
        <v>0</v>
      </c>
      <c r="D18" s="4" t="s">
        <v>98</v>
      </c>
      <c r="E18" s="8"/>
      <c r="F18" s="8" t="s">
        <v>1</v>
      </c>
      <c r="G18" s="8"/>
      <c r="H18" s="8" t="s">
        <v>1</v>
      </c>
      <c r="I18" s="12"/>
    </row>
    <row r="21" spans="2:11" ht="12.75">
      <c r="B21" s="84" t="s">
        <v>143</v>
      </c>
      <c r="E21" s="117" t="s">
        <v>146</v>
      </c>
      <c r="F21" s="117"/>
      <c r="G21" s="117"/>
      <c r="H21" s="117"/>
      <c r="I21" s="117"/>
      <c r="J21" s="117"/>
      <c r="K21" s="117"/>
    </row>
    <row r="22" spans="2:11" ht="12.75">
      <c r="B22" s="85" t="s">
        <v>144</v>
      </c>
      <c r="E22" s="117" t="s">
        <v>147</v>
      </c>
      <c r="F22" s="117"/>
      <c r="G22" s="117"/>
      <c r="H22" s="117"/>
      <c r="I22" s="117"/>
      <c r="J22" s="117"/>
      <c r="K22" s="117"/>
    </row>
    <row r="23" spans="2:11" ht="12.75">
      <c r="B23" s="85" t="s">
        <v>145</v>
      </c>
      <c r="E23" s="117" t="s">
        <v>148</v>
      </c>
      <c r="F23" s="117"/>
      <c r="G23" s="117"/>
      <c r="H23" s="117"/>
      <c r="I23" s="117"/>
      <c r="J23" s="117"/>
      <c r="K23" s="117"/>
    </row>
    <row r="24" spans="5:11" ht="12.75">
      <c r="E24" s="117" t="s">
        <v>149</v>
      </c>
      <c r="F24" s="117"/>
      <c r="G24" s="117"/>
      <c r="H24" s="117"/>
      <c r="I24" s="117"/>
      <c r="J24" s="117"/>
      <c r="K24" s="117"/>
    </row>
  </sheetData>
  <sheetProtection selectLockedCells="1" selectUnlockedCells="1"/>
  <mergeCells count="12">
    <mergeCell ref="E21:K21"/>
    <mergeCell ref="E22:K22"/>
    <mergeCell ref="E23:K23"/>
    <mergeCell ref="E24:K24"/>
    <mergeCell ref="A2:J2"/>
    <mergeCell ref="A4:A6"/>
    <mergeCell ref="B4:B6"/>
    <mergeCell ref="C4:C6"/>
    <mergeCell ref="D4:D6"/>
    <mergeCell ref="E4:F5"/>
    <mergeCell ref="G4:H5"/>
    <mergeCell ref="I4:I5"/>
  </mergeCells>
  <conditionalFormatting sqref="B18 B14:B16 C12:C18 B7:C11">
    <cfRule type="cellIs" priority="2" dxfId="8" operator="equal" stopIfTrue="1">
      <formula>"-"</formula>
    </cfRule>
  </conditionalFormatting>
  <conditionalFormatting sqref="B12:B13">
    <cfRule type="cellIs" priority="1" dxfId="8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600" verticalDpi="6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Марина Сергеева</cp:lastModifiedBy>
  <cp:lastPrinted>2015-10-20T09:32:04Z</cp:lastPrinted>
  <dcterms:created xsi:type="dcterms:W3CDTF">2011-01-03T12:45:18Z</dcterms:created>
  <dcterms:modified xsi:type="dcterms:W3CDTF">2016-10-03T20:16:04Z</dcterms:modified>
  <cp:category/>
  <cp:version/>
  <cp:contentType/>
  <cp:contentStatus/>
</cp:coreProperties>
</file>